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DMINISTRATIVO\LICITAÇÕES\vigencia contratos\2022\"/>
    </mc:Choice>
  </mc:AlternateContent>
  <xr:revisionPtr revIDLastSave="0" documentId="13_ncr:1_{E9B58888-F73D-4B80-994D-F082D1A1C92C}" xr6:coauthVersionLast="47" xr6:coauthVersionMax="47" xr10:uidLastSave="{00000000-0000-0000-0000-000000000000}"/>
  <bookViews>
    <workbookView xWindow="-120" yWindow="-120" windowWidth="20730" windowHeight="11310" xr2:uid="{5DC33B0A-0249-4302-9C0C-1FBE2ABDA51B}"/>
  </bookViews>
  <sheets>
    <sheet name="Planilha1" sheetId="1" r:id="rId1"/>
  </sheets>
  <externalReferences>
    <externalReference r:id="rId2"/>
  </externalReferences>
  <definedNames>
    <definedName name="Cliente_Nome">'[1]Cadastro Clientes'!$C$4:$C$503</definedName>
    <definedName name="Contratos">'[1]Outros Cadastros'!$E$4:$E$14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6" i="1" l="1"/>
  <c r="L66" i="1" s="1"/>
  <c r="J66" i="1"/>
  <c r="L65" i="1"/>
  <c r="K65" i="1"/>
  <c r="J65" i="1"/>
  <c r="L64" i="1"/>
  <c r="K64" i="1"/>
  <c r="J64" i="1"/>
  <c r="L63" i="1"/>
  <c r="K63" i="1"/>
  <c r="J63" i="1"/>
  <c r="K62" i="1"/>
  <c r="L62" i="1" s="1"/>
  <c r="J62" i="1"/>
  <c r="L61" i="1"/>
  <c r="K61" i="1"/>
  <c r="K60" i="1"/>
  <c r="L60" i="1" s="1"/>
  <c r="J60" i="1"/>
  <c r="K59" i="1"/>
  <c r="L59" i="1" s="1"/>
  <c r="J59" i="1"/>
  <c r="K58" i="1"/>
  <c r="L58" i="1" s="1"/>
  <c r="J58" i="1"/>
  <c r="K57" i="1"/>
  <c r="L57" i="1" s="1"/>
  <c r="J57" i="1"/>
  <c r="K56" i="1"/>
  <c r="L56" i="1" s="1"/>
  <c r="J56" i="1"/>
  <c r="K55" i="1"/>
  <c r="L55" i="1" s="1"/>
  <c r="J55" i="1"/>
  <c r="L54" i="1"/>
  <c r="K54" i="1"/>
  <c r="J54" i="1"/>
  <c r="L53" i="1"/>
  <c r="K53" i="1"/>
  <c r="J53" i="1"/>
  <c r="K52" i="1"/>
  <c r="L52" i="1" s="1"/>
  <c r="J52" i="1"/>
  <c r="K51" i="1"/>
  <c r="L51" i="1" s="1"/>
  <c r="J51" i="1"/>
  <c r="L50" i="1"/>
  <c r="K50" i="1"/>
  <c r="J50" i="1"/>
  <c r="K49" i="1"/>
  <c r="L49" i="1" s="1"/>
  <c r="J49" i="1"/>
  <c r="K48" i="1"/>
  <c r="L48" i="1" s="1"/>
  <c r="J48" i="1"/>
  <c r="K47" i="1"/>
  <c r="L47" i="1" s="1"/>
  <c r="J47" i="1"/>
  <c r="L46" i="1"/>
  <c r="K46" i="1"/>
  <c r="J46" i="1"/>
  <c r="K45" i="1"/>
  <c r="L45" i="1" s="1"/>
  <c r="J45" i="1"/>
  <c r="K44" i="1"/>
  <c r="L44" i="1" s="1"/>
  <c r="J44" i="1"/>
  <c r="K43" i="1"/>
  <c r="L43" i="1" s="1"/>
  <c r="J43" i="1"/>
  <c r="K42" i="1"/>
  <c r="L42" i="1" s="1"/>
  <c r="J42" i="1"/>
  <c r="K41" i="1"/>
  <c r="L41" i="1" s="1"/>
  <c r="J41" i="1"/>
  <c r="K40" i="1"/>
  <c r="L40" i="1" s="1"/>
  <c r="J40" i="1"/>
  <c r="K39" i="1"/>
  <c r="L39" i="1" s="1"/>
  <c r="J39" i="1"/>
  <c r="K38" i="1"/>
  <c r="L38" i="1" s="1"/>
  <c r="J38" i="1"/>
  <c r="K37" i="1"/>
  <c r="L37" i="1" s="1"/>
  <c r="J37" i="1"/>
  <c r="L36" i="1"/>
  <c r="K36" i="1"/>
  <c r="J36" i="1"/>
  <c r="L35" i="1"/>
  <c r="K35" i="1"/>
  <c r="J35" i="1"/>
  <c r="K34" i="1"/>
  <c r="L34" i="1" s="1"/>
  <c r="J34" i="1"/>
  <c r="H34" i="1"/>
  <c r="K33" i="1"/>
  <c r="L33" i="1" s="1"/>
  <c r="J33" i="1"/>
  <c r="H33" i="1"/>
  <c r="K32" i="1"/>
  <c r="L32" i="1" s="1"/>
  <c r="J32" i="1"/>
  <c r="H32" i="1"/>
  <c r="L31" i="1"/>
  <c r="K31" i="1"/>
  <c r="J31" i="1"/>
  <c r="H31" i="1"/>
  <c r="K30" i="1"/>
  <c r="L30" i="1" s="1"/>
  <c r="J30" i="1"/>
  <c r="H30" i="1"/>
  <c r="K29" i="1"/>
  <c r="L29" i="1" s="1"/>
  <c r="J29" i="1"/>
  <c r="H29" i="1"/>
  <c r="K28" i="1"/>
  <c r="L28" i="1" s="1"/>
  <c r="J28" i="1"/>
  <c r="H28" i="1"/>
  <c r="K27" i="1"/>
  <c r="L27" i="1" s="1"/>
  <c r="J27" i="1"/>
  <c r="H27" i="1"/>
  <c r="K26" i="1"/>
  <c r="L26" i="1" s="1"/>
  <c r="J26" i="1"/>
  <c r="H26" i="1"/>
  <c r="K25" i="1"/>
  <c r="L25" i="1" s="1"/>
  <c r="J25" i="1"/>
  <c r="H25" i="1"/>
  <c r="K24" i="1"/>
  <c r="L24" i="1" s="1"/>
  <c r="J24" i="1"/>
  <c r="H24" i="1"/>
  <c r="K23" i="1"/>
  <c r="L23" i="1" s="1"/>
  <c r="J23" i="1"/>
  <c r="H23" i="1"/>
  <c r="L22" i="1"/>
  <c r="K22" i="1"/>
  <c r="J22" i="1"/>
  <c r="H22" i="1"/>
  <c r="K21" i="1"/>
  <c r="L21" i="1" s="1"/>
  <c r="J21" i="1"/>
  <c r="H21" i="1"/>
  <c r="K20" i="1"/>
  <c r="L20" i="1" s="1"/>
  <c r="J20" i="1"/>
  <c r="H20" i="1"/>
  <c r="L19" i="1"/>
  <c r="K19" i="1"/>
  <c r="J19" i="1"/>
  <c r="H19" i="1"/>
  <c r="K18" i="1"/>
  <c r="L18" i="1" s="1"/>
  <c r="J18" i="1"/>
  <c r="H18" i="1"/>
  <c r="K17" i="1"/>
  <c r="L17" i="1" s="1"/>
  <c r="J17" i="1"/>
  <c r="H17" i="1"/>
  <c r="K16" i="1"/>
  <c r="L16" i="1" s="1"/>
  <c r="J16" i="1"/>
  <c r="K15" i="1"/>
  <c r="L15" i="1" s="1"/>
  <c r="J15" i="1"/>
  <c r="H15" i="1"/>
  <c r="K14" i="1"/>
  <c r="L14" i="1" s="1"/>
  <c r="J14" i="1"/>
  <c r="H14" i="1"/>
  <c r="K13" i="1"/>
  <c r="L13" i="1" s="1"/>
  <c r="J13" i="1"/>
  <c r="H13" i="1"/>
  <c r="L12" i="1"/>
  <c r="K12" i="1"/>
  <c r="J12" i="1"/>
  <c r="H12" i="1"/>
  <c r="K11" i="1"/>
  <c r="L11" i="1" s="1"/>
  <c r="J11" i="1"/>
  <c r="K10" i="1"/>
  <c r="L10" i="1" s="1"/>
  <c r="J10" i="1"/>
  <c r="K9" i="1"/>
  <c r="L9" i="1" s="1"/>
  <c r="J9" i="1"/>
  <c r="K8" i="1"/>
  <c r="L8" i="1" s="1"/>
  <c r="J8" i="1"/>
  <c r="K7" i="1"/>
  <c r="L7" i="1" s="1"/>
  <c r="J7" i="1"/>
  <c r="K6" i="1"/>
  <c r="L6" i="1" s="1"/>
  <c r="J6" i="1"/>
  <c r="K5" i="1"/>
  <c r="L5" i="1" s="1"/>
  <c r="J5" i="1"/>
  <c r="K4" i="1"/>
  <c r="L4" i="1" s="1"/>
  <c r="J4" i="1"/>
  <c r="L3" i="1"/>
  <c r="K3" i="1"/>
  <c r="J3" i="1"/>
  <c r="K2" i="1"/>
  <c r="L2" i="1" s="1"/>
  <c r="J2" i="1"/>
</calcChain>
</file>

<file path=xl/sharedStrings.xml><?xml version="1.0" encoding="utf-8"?>
<sst xmlns="http://schemas.openxmlformats.org/spreadsheetml/2006/main" count="264" uniqueCount="208">
  <si>
    <t>Número do Contrato/Aditivo</t>
  </si>
  <si>
    <t>Ano</t>
  </si>
  <si>
    <t>Objeto</t>
  </si>
  <si>
    <t>Data da assinatura</t>
  </si>
  <si>
    <t>Fiscal do Contrato</t>
  </si>
  <si>
    <t>Valor</t>
  </si>
  <si>
    <t>Tipo de Contrato</t>
  </si>
  <si>
    <t>Início da vigência</t>
  </si>
  <si>
    <t>Data de Vencimento</t>
  </si>
  <si>
    <t>Duração do Contrato</t>
  </si>
  <si>
    <t>Status</t>
  </si>
  <si>
    <t>Dias para vencimento</t>
  </si>
  <si>
    <t>Contrato 1</t>
  </si>
  <si>
    <t>Contratação de até 35 (trinta e cinco) unidades do exame RT-PCR para o Consórcio Cispar.</t>
  </si>
  <si>
    <t>Gabriel puiatti rios e André Bartolomeu Arrais da silva</t>
  </si>
  <si>
    <t>Dispensa de Licitação 06/2022</t>
  </si>
  <si>
    <t>Contrato 2</t>
  </si>
  <si>
    <t>Contratação de Software especializado em emissões de holerites eletrônico para os Servidores do Consórcio Cispar.</t>
  </si>
  <si>
    <t>Gabriel Puiatti Rios</t>
  </si>
  <si>
    <t>Dispensa de Licitação 04/2022</t>
  </si>
  <si>
    <t>Contrato 3</t>
  </si>
  <si>
    <t>Procedimentos Operacionais Padrão (POPs) para definir dosagens de produtos químicos para cada unidade tratamento de água, Planos de Segurança da Água (PSA) e Plano de Operaçãoda Estação de Tratamento de Água (E.T.E.)</t>
  </si>
  <si>
    <t>Luana Ricken Gonçalves Dias</t>
  </si>
  <si>
    <t>Dispensa de Licitação 08/2023</t>
  </si>
  <si>
    <t>Contrato 4</t>
  </si>
  <si>
    <t>Contratação de empresa especializada para Projeto de Engenharia de Loteamento Urbano para o Serviço Autônomo Municipal de Água e Esgoto - S.A.M.A.E. de Jussara-Pr, Consorciado Cispar.</t>
  </si>
  <si>
    <t>Gabriel puiatti rios</t>
  </si>
  <si>
    <t>Dispensa de Licitação 005/2022</t>
  </si>
  <si>
    <t>Contrato 5</t>
  </si>
  <si>
    <t>Constitui objeto deste contrato a elaboração dos Procedimentos Operacionais Padrão (POPs) do Sistema de Abastecimento de Água (SAA) e Sistema de Esgotamento Sanitário (SES) do SAMAE de Japurá/PR, consorciado ao CISPAR</t>
  </si>
  <si>
    <t>Dispensa de Licitação 016/2022</t>
  </si>
  <si>
    <t>Contrato 6</t>
  </si>
  <si>
    <t>Contratação empresa especializada manutenção ares condicionados</t>
  </si>
  <si>
    <t>André Bartolomeu Arrais da Silva</t>
  </si>
  <si>
    <t>Dispensa de Licitação 025/2022</t>
  </si>
  <si>
    <t>Contrato 7</t>
  </si>
  <si>
    <t>contrato a Prestação' de serviço de empresa especializada com foco preventivo em segurança do trabalho para elaboração dos programas (PPRA/PCMSO), laudos, documentos e treinamentos para o SAMAE de Japurá, consorciado ao CISPAR.</t>
  </si>
  <si>
    <t>Roberto Valentin de Oliveira</t>
  </si>
  <si>
    <t>Dispensa de Licitação 019/2022</t>
  </si>
  <si>
    <t>Contrato 8</t>
  </si>
  <si>
    <t>contrato a Aquisição 40 (quarenta) unidades de 2.000 litros de Anti-Espumantes para estação de tratamento de esgoto - Dados Técnicos: Aspecto 20ºC, Aparência Visual: Emulsão Leitosa a Base D´àgua, Cor: Branca, pH (100%) a 20ºC: 7,0 a 9,05, Teor de sólidos (%): 29,0 a 31,0, Densidade (25º): 1,00 a 1,04 g/ml, Bombona de 50kg para o Serviço de Água e Esgoto - Saema Marialva Consorciado Cispar.</t>
  </si>
  <si>
    <t>Marcos Aparecido Martins</t>
  </si>
  <si>
    <t>Dispensa de Licitação 018/2022</t>
  </si>
  <si>
    <t>Contrato 9</t>
  </si>
  <si>
    <t>Contratação de Pessoa Jurídica para prestação de serviço de responsabilidade técnica para o SAMAE de Ângulo, consorciado ao CISPAR.</t>
  </si>
  <si>
    <t>José Carlos Borges</t>
  </si>
  <si>
    <t>Dispensa de Licitação 023/2022</t>
  </si>
  <si>
    <t>Contrato 10</t>
  </si>
  <si>
    <t>Contratação de 01 (um) Sistema de Controle Ponto: Plano Ponto Secullum Off-Line para até 30 usuários para a Administração e Laboratório Cispar.</t>
  </si>
  <si>
    <t>Dispensa de Licitação 030/2022</t>
  </si>
  <si>
    <t>Contrato 11</t>
  </si>
  <si>
    <t>Aquisição de 4.000 (quatro mil) quilogramas de hipoclorito de sódio para o SAMAE de Ângulo, consorciado ao CISPAR.</t>
  </si>
  <si>
    <t>Dispensa de Licitação 022/2022</t>
  </si>
  <si>
    <t>Contrato 12</t>
  </si>
  <si>
    <t>contratação de aquisição de desinfetante de água para consumo humano em tabletes de 200 gramas cada; composto por acido tricloro isocianurico 5.1 com princípio atido de teor de cloro de 90%; embalagem lacrada, informando que o produto é para consumo humano e com validade de no mínimo de 02 (dois) anos – quantidade: 216 kilogramas para o uso de Samae de Doutor Ulysses/Pr Consorciado Cispar.</t>
  </si>
  <si>
    <t>Patrick de Souza Zelinsky</t>
  </si>
  <si>
    <t>Contrato 13</t>
  </si>
  <si>
    <t>Contratação de empresa especializada para
prestação de serviços de elaboração de diagnóstico, planos de trabalho, anteprojetos,
divulgação dos programas federais e acompanhamento e gestão de convênios,
termos de compromisso e contrato de repasse, inclusive prestação de contas dos
convênios do CISPAR.</t>
  </si>
  <si>
    <t>Dispensa de Licitação 033/2022</t>
  </si>
  <si>
    <t>Contrato 14</t>
  </si>
  <si>
    <t>Aquisição de Veiculo tipo Furgão 0
acordo com as quantidades e especificações técnicas constantes no Termo de Referência
do Edital e seus Anexos.</t>
  </si>
  <si>
    <t>Vitor Manuel Paz Barateiro</t>
  </si>
  <si>
    <t>Pregão Eletrônico (SRP) 006/2022</t>
  </si>
  <si>
    <t>Contrato 15</t>
  </si>
  <si>
    <t>contrato a aquisição de materiais destinados a manutenção e
conservação do sistema de abastecimento de água do Samae de Presidente Castelo
Branco, Consorciado Cispar, conforme a tabela do ANEXO I.</t>
  </si>
  <si>
    <t>Gustavo Henrique de Andrade</t>
  </si>
  <si>
    <t>Dispensa de Licitação 050/2022</t>
  </si>
  <si>
    <t>Contrato 16</t>
  </si>
  <si>
    <t>Contratação de empresa especializada para
manutenção corretiva e preventiva para o Consórcio Cispar, conforme itens do
ANEXO I, no fim deste instrumento contratual</t>
  </si>
  <si>
    <t>Dispensa de Licitação 052/2022</t>
  </si>
  <si>
    <t>Contrato 17</t>
  </si>
  <si>
    <t>prestação de serviços técnicos especializados para a organização, planejamento e execução de Concurso Público visando o preenchimento dos empregos públicos de Químico, Engenheiro Civil, Auxiliar administrativo, Auxiliar de laboratório, Técnico em laboratório e Técnico em saneamento, criados pelo contratante, os quais serão regidos por Edital de Concurso Público.</t>
  </si>
  <si>
    <t>DISPENSA N.º 034/2022</t>
  </si>
  <si>
    <t>Contrato 18</t>
  </si>
  <si>
    <t>Aquisição de 40 (quarenta) unidades de Toner HP
CF287X compatível para o Samae de Angulo-Pr, Consorciado Cispar.</t>
  </si>
  <si>
    <t>Dispensa de Licitação 036/2022</t>
  </si>
  <si>
    <t>Contrato 19</t>
  </si>
  <si>
    <t>Pregão eletrônico Registro de Preços para aquisição de hidrômetros para os
consorciados do CISPAR, com a quantidade e especificações técnicas constantes no
Termo de Referência e o ANEXO I – ITEM 011 – Pregão Eletrônico 001/2022, no fim
deste instrumento contratual.</t>
  </si>
  <si>
    <t>Rebeca Silva Rocha</t>
  </si>
  <si>
    <t>Pregão Eletrônico 001/2022
Sistema de Registro de Preços (SRP)</t>
  </si>
  <si>
    <t>Contrato 20</t>
  </si>
  <si>
    <t>Contratação de empresa especializada na prestação dos serviços contínuos de análises
laboratoriais do CISPAR, de com as especificações técnicas descritas constantes na Proposta Técnica: PC2053/2023 da CONTRATADA.</t>
  </si>
  <si>
    <t>Juliana Carla Menegolo</t>
  </si>
  <si>
    <t>DISPENSA DE LICITAÇÃO 067/2022</t>
  </si>
  <si>
    <t>Contrato 21</t>
  </si>
  <si>
    <t>Contratação de empresa especializada em
manutenção dos veículos da Frota Cispar: Fiorino – Placa: AYO5692, Spin – Placa:
BBQ 3020, Ônix – Placa: BCB7645 e Cobalt – Placa: BBQ3026, conforme descritivos
dos orçamentos do ANEXO I.</t>
  </si>
  <si>
    <t>Dispensa de Licitação 066/2022</t>
  </si>
  <si>
    <t>Contrato 22</t>
  </si>
  <si>
    <t>contratação de empresa especializada para a
desinfecção e higienização de reservatório de água, para o Serviço Autônomo
Municipal de Água e Esgoto (S.A.M.A.E.) de Boa Ventura do São Roque/Pr,
Consorciado Cispar.</t>
  </si>
  <si>
    <t>Dispensa de Licitação 071/2022</t>
  </si>
  <si>
    <t>Contrato 23</t>
  </si>
  <si>
    <t>CONTRATAÇÃO DE
SERVIÇOS TÉCNICOS DE ASSESSORIA ESPECÍFICA VISANDO AUXÍLIO E
SUPORTE NA ATIVIDADE REGULATÓRIA DO CISPAR NA ÁREA DO SANEAMENTO,
NOS EIXOS ÁGUA, ESGOTO E RESÍDUOS, conforme os tópicos dos serviços
descritos no TERMO DE REFERÊNCIA. Constante no ANEXO I, no final deste
instrumento contratual em anexo ao Processo Administrativo de Contratação 116/2022,
para o Consórcio Cispar.</t>
  </si>
  <si>
    <t>Arildo Aparecido de Camargo</t>
  </si>
  <si>
    <t>DISPENSA DE LICITAÇÃO 075/2022
LEI FEDERAL 14.133/2022</t>
  </si>
  <si>
    <t>Contrato 24</t>
  </si>
  <si>
    <t>Contratação de empresa especializada para prestação de serviços técnicos para
Elaboração dos Projetos Executivos de Engenharia para implantação de Estação de
Transbordo de Resíduos e Ecoponto, para o Município de Entre Rios do Oeste-Pr,
Consorciado ao Consórcio Cispar.</t>
  </si>
  <si>
    <t>Carlos Eduardo
Levandowski</t>
  </si>
  <si>
    <t>Dispensa de Licitação 074/2022</t>
  </si>
  <si>
    <t>Contrato 25</t>
  </si>
  <si>
    <t>Aquisição de BOMBA CENTRÍFUGA COM MOTOR 30 CV TRIFÁSICA, 3
VOLTAGENS (220/380/440V) + chave partida estrela triângulo automática motor 30cv
220v completo e montado + sonda de nível hidrostática incluso indicador/ controlador
para painel, para o Saatu Tupãssi Consorciado ao Consórcio Cispar.</t>
  </si>
  <si>
    <t>Tiago Leandro Barbosa</t>
  </si>
  <si>
    <t>Dispensa de Licitação 084/2022</t>
  </si>
  <si>
    <t>Contrato 26</t>
  </si>
  <si>
    <t>Aquisição de Sistema de Cromatografia Líquida de alta eficiência acoplado a Espectrômetro de Massas Triplo Quadrupolo (LCMS/MS) com sistema automatizado de preparo de amostras por SPE, incluindo instalação, qualificação, treinamento, implantação de metodologias de acordo com o convênio CV 0561/2019 entre o CISPAR e FUNASA, com a quantidade e especificações técnicas constantes no Termo de Referência do Edital do Pregão 029/2021.</t>
  </si>
  <si>
    <t>Andresa Fabiana Garcia</t>
  </si>
  <si>
    <t>Pregão Eletrônico 029/2021</t>
  </si>
  <si>
    <t>Contrato 27</t>
  </si>
  <si>
    <t>Aquisição de Veiculo tipo Pick-Up 0 km para a utilização do Cispar, de acordo com as quantidades e especificações técnicas constantes no Termo de Referência do Edital e seus Anexos.</t>
  </si>
  <si>
    <t>Pregão Eletrônico 0092022</t>
  </si>
  <si>
    <t>Contrato 28</t>
  </si>
  <si>
    <t>Prestação de serviço de configuração, manutenção e acompanhamento de backup
em nuvem por um período de 12 (doze) meses. O backup será realizado diariamente
às 18h30 com retenção diária de 20 dias. As pastas contempladas enviadas para
backup serão: C:\Caixa, C:\Tread, C:\Allims, E:\*.* e F:\*.*. para o Consórcio Cispar.</t>
  </si>
  <si>
    <t>Dispensa de Licitação 077/2021</t>
  </si>
  <si>
    <t>Contrato 29</t>
  </si>
  <si>
    <t>Contratação de empresa especializada para prestação de serviços de monitoramento
e rastreamento de veículos via sistema e online de para a Frota do Consórcio Cispar.</t>
  </si>
  <si>
    <t>Dispensa de Licitação 099/2022</t>
  </si>
  <si>
    <t>Contrato 30</t>
  </si>
  <si>
    <t>Contratação de empresa especializada em fornecimento de Gás P13 – Quantidade:
07, para a cozinha do consórcio Cispar.</t>
  </si>
  <si>
    <t>Dispensa de Licitação 0102/2022</t>
  </si>
  <si>
    <t>Contrato 31</t>
  </si>
  <si>
    <t>Contratação de empresa especializada para manutenção de materiais elétricos, como
consta a tabela do ANEXO I, no fim deste instrumento contratual.</t>
  </si>
  <si>
    <t>Dispensa de Licitação 0106/2022</t>
  </si>
  <si>
    <t>Contrato 32</t>
  </si>
  <si>
    <t>Contratação sistema de orçamento de obras para o período de 12 (doze) meses para o Consórcio
Cispar. O sistema deve vir com pelo menos a base de preços SINAPI atualizada, com possibilidade
de atualizações frequentes e inclusão de outras bases de preço ou base própria. Emitir relatório de
composição separando em colunas de valores para material e mão de obra. Permitir a incidência
diferenciada de BDI, como consta da proposta da contratada, constante no ANEXO I, deste
instrumento contratual.</t>
  </si>
  <si>
    <t>Inexigibilidade de Licitação 016/2022</t>
  </si>
  <si>
    <t>Contrato 33</t>
  </si>
  <si>
    <t>Contratação de empresa especializada para lavagem dos veículos pertencente a frota
do Consórcio Cispar: - ÔNIX PLACA: BCB-7645, FIORINO – PLACA: AYO-5692,
SPIN – PLACA: BBQ-3020, COBALT – PLACA: BBQ-3026, NOVA FIORINO –
PLACA: RHY-1J13 e a NOVA STRADA – PLACA: SDP-9B98.</t>
  </si>
  <si>
    <t>Dispensa de Licitação 113/2022</t>
  </si>
  <si>
    <t>4º TERMO ADITIVO AO CONTRATO ADMINISTRATIVO N° 023/2020</t>
  </si>
  <si>
    <t>Cláusula Primeira – O presente termo tem por objetivo aditar a avença original com o fim de promover a prorrogação
contratual de prestação dos serviços contratados de 04 de janeiro de 2022 a 04 de janeiro de 2023.</t>
  </si>
  <si>
    <t>PREGÃO ELETRÔNICO 020/2020</t>
  </si>
  <si>
    <t>1º TERMO ADITIVO AO CONTRATO ADMINISTRATIVO N° 010/2021</t>
  </si>
  <si>
    <t>Aditar a avença original com o fim de promover a prorrogação contratual de prestação dos serviços contratados de 1° de janeiro de 2021 a 31 de dezembro de 2022, permanecendo inalteradas e em vigor as demais cláusulas e condições contratuais não revogadas.</t>
  </si>
  <si>
    <t>DISPENSA DE LICITAÇÃO 053/2021</t>
  </si>
  <si>
    <t>1º TERMO ADITIVO AO CONTRATO ADMINISTRATIVO N° 003/2020</t>
  </si>
  <si>
    <t>Aditar a avença original com o fim de promover a prorrogação de vigência do contrato de prestação dos serviços contratados de 1º de janeiro de 2022 até 31 de dezembro de 2022, permanecendo inalteradas e em vigor as demais cláusulas e condições contratuais não revogadas.</t>
  </si>
  <si>
    <t>DISPENSA 075/2019</t>
  </si>
  <si>
    <t>2º TERMO ADITIVO AO CONTRATO ADMINISTRATIVO Nº 005/2021</t>
  </si>
  <si>
    <t>Aditar a avença original com o fim de promover a prorrogação de vigência do contrato de prestação dos serviços contratados de 02 de fevereiro de 2022 para até 31 de dezembro de 2022, permanecendo inalteradas e em vigor as demais cláusulas e condições contratuais não revogadas.</t>
  </si>
  <si>
    <t>DISPENSA DE LICITAÇÃO 011/2021</t>
  </si>
  <si>
    <t>2º TERMO ADITIVO CONTRATUAL
CONTRATO ADMINISTRATIVO 003/2021</t>
  </si>
  <si>
    <t>Promover acréscimo contratual em razão da necessidade de acréscimo de 25% do valor contratual inicial do contrato 003/2021.</t>
  </si>
  <si>
    <t>PREGÃO ELETRÔNICO 001/2021 (SRP)</t>
  </si>
  <si>
    <t>1° TERMO ADITIVO AO CONTRATO ADMINISTRATIVO N° 004/2021</t>
  </si>
  <si>
    <t>Aditar a avença original com o fim de promover a prorrogação contratual de prestação dos serviços de Software para Gestão de Qualidade do Laboratório Cispar de 28 de janeiro de 2022 até 28 de janeiro de 2023, permanecendo inalteradas e em vigor as demais cláusulas e condições contratuais não revogadas.</t>
  </si>
  <si>
    <t>DISPENSA DE LICITAÇÃO 008/2021</t>
  </si>
  <si>
    <t>3º TERMO ADITIVO AO CONTRATO ADMINISTRATIVO N° 002/2019</t>
  </si>
  <si>
    <t>Aditar a avença original com o fim de promover a prorrogação contratual de prestação dos serviços contratados de 8 de janeiro de 2022 a 8 de janeiro de 2023 permanecendo inalteradas e em vigor as demais cláusulas e condições contratuais não revogadas.</t>
  </si>
  <si>
    <t>DISPENSA DE LICITAÇÃO 114/2018</t>
  </si>
  <si>
    <t>1° TERMO ADITIVO AO CONTRATO ADMINISTRATIVO N° 023/2021</t>
  </si>
  <si>
    <t>Aditar a avença original com o fim de promover a prorrogação contratual de prestação dos serviços ambientais relacionados à assessoria do tratamento de água e esgoto do S.A.A.E. de Ribeirão Claro, autarquia vinculada ao Consórcio Cispar., de 1° de janeiro de 2022 a 31 de dezembro de 2022, permanecendo inalteradas e em vigor as demais cláusulas e condições contratuais não revogadas.</t>
  </si>
  <si>
    <t>Rosana Sasdelli</t>
  </si>
  <si>
    <t>DISPENSA DE LICITAÇÃO 102/2021</t>
  </si>
  <si>
    <t>1° TERMO ADITIVO AO CONTRATO ADMINISTRATIVO N° 026/2021</t>
  </si>
  <si>
    <t>ditar a avença original com o fim de promover a prorrogação contratual de prestação dos serviços de Sistemas de Informações E-sic e Ouvidora para o CIspar e ORCISPAR – AGÊNCIA REGULADORA de 1° de janeiro de 2022 a 31 de dezembro de 2022, permanecendo inalteradas e em vigor as demais cláusulas e condições contratuais não revogadas.</t>
  </si>
  <si>
    <t>DISPENSA DE LICITAÇÃO 111/2021</t>
  </si>
  <si>
    <t>1º TERMO ADITIVO AO CONTRATO ADMINISTRATIVO N° 022/2020</t>
  </si>
  <si>
    <t>Aditar a avença original com o fim de promover a prorrogação contratual de prestação dos serviços telefonia móvel com fornecimento de 05 (cinco) linhas - (44)99800-1415, (44)99800-1441, (44)99800-1444, (44)99800-1514 e (44)99800-1516 - de serviços pós-pago, tecnologia digital e facilidade de roaming nacional automático, para comunicação de voz, para o CISPAR 1° de janeiro de 2022 a 31 de dezembro de 2022, permanecendo inalteradas e em vigor as demais cláusulas e condições contratuais não revogadas.</t>
  </si>
  <si>
    <t>MODALIDADE PREGÃO ELETRÔNICO (SRP) 024/2020</t>
  </si>
  <si>
    <t>1º TERMO ADITIVO AO CONTRATO ADMINISTRATIVO N° 003/2021</t>
  </si>
  <si>
    <t>Aditar a avença original com o fim de promover a prorrogação contratual de prestação dos serviços de administração e gerenciamento informatizado via web, do abastecimento de veículos oficiais do Cispar, com cartão chip, em rede de postos credenciados contratados de 02 de fevereiro de 2022 a 02 de fevereiro de 2023, permanecendo inalteradas e em vigor as demais cláusulas e condições contratuais não revogadas.</t>
  </si>
  <si>
    <t>PREGÃO ELETRÔNICO (SRP) 001/2021</t>
  </si>
  <si>
    <t>1º TERMO ADITIVO AO CONTRATO ADMINISTRATIVO N° 018/2021</t>
  </si>
  <si>
    <t>O presente termo tem por objetivo aditar a avença original com o fim de promover a prorrogação contratual de prestação dos serviços contratados de 1° de janeiro de 2021 a 31 de dezembro de 2022..</t>
  </si>
  <si>
    <t>DISPENSA DE LICITAÇÃO 074/2021</t>
  </si>
  <si>
    <t>1° TERMO ADITIVO AO CONTRATO ADMINISTRATIVO N° 013/20211º TERMO ADITIVO AO CONTRATO ADMINISTRATIVO N° 018/2021</t>
  </si>
  <si>
    <t>O presente termo tem por objetivo aditar a avença original com o fim de promover a prorrogação
contratual de prestação dos serviços contratados de 1° de janeiro de 2022 até 31 de dezembro de 2021.</t>
  </si>
  <si>
    <t>DISPENSA DE LICITAÇÃO 066/2021</t>
  </si>
  <si>
    <t>4° TERMO ADITIVO AO CONTRATO ADMINISTRATIVO N° 010/2018</t>
  </si>
  <si>
    <t>O presente termo tem por objetivo aditar a avença original com o fim de promover a
prorrogação contratual de prestação dos serviços contratados de 1º de janeiro de 2022 a 31 de dezembro de 2022.</t>
  </si>
  <si>
    <t>4° TERMO ADITIVO AO CONTRATO ADMINISTRATIVO N° 01/2019</t>
  </si>
  <si>
    <t>O presente termo tem por objetivo aditar a avença original com o fim de promover a
prorrogação contratual de prestação dos serviços contratados de 1° de janeiro de 2022 a 31 de dezembro de 2022.</t>
  </si>
  <si>
    <t>PREGÃO 44/2018</t>
  </si>
  <si>
    <t>Contrato de prestação de serviços de manutenção preventiva, manutenção corretiva e calibração/qualificação, dos equipamentos de ultra-purificação de água, Elga Puralab Option Q7 e Elga Puralab Pulse 1, instalados no laboratório do Cispar.</t>
  </si>
  <si>
    <t>Monica Fidelis dos Santos</t>
  </si>
  <si>
    <t>Inexigibilidade de Licitação 027/2021</t>
  </si>
  <si>
    <t>Contratação de empresa especializada para fornecimento de Licença de Uso pelo período de 12 (doze) meses, para Website dinâmico e responsivo, com manutenção, suporte e hospedagem com sistema Portyx - Plataforma Website para o Consórcio Cispar.</t>
  </si>
  <si>
    <t>Dispensa de Licitação 117/2021</t>
  </si>
  <si>
    <t>Contratação de Sistema de Software Conflab no período de 12 (doze) meses para Validação de Métodos, Determinação de Incerteza e Controles de Qualidade, para o Laboratório Cispar.</t>
  </si>
  <si>
    <t>Dispensa de Licitação 123/2021</t>
  </si>
  <si>
    <t>Contrato de Prestação de Serviços contemplando 2 (Dois) atendimentos de Manutenção Preventiva com Calibração Rastreável e com Requalificação para CROMATÓGRAFO IÔNICO, modelo 930 Compact IC Flex, número de série 1850200014151, e TITULADOR POTENCIOMÉTRICO modelo Titrino 848, número de série 848001013160 ambos da marca Metrohm, ambos instalados no laboratório do Cispar.</t>
  </si>
  <si>
    <t>Prestação de serviços Digital de fluxo 2mpbs DDR
com até 30 canais no PABX, possibilitando o acesso direto a ramais de uma Central
Privativa de Comutação Telefônica, para utilização em ligações locais e ligações DDD
através do código 43 da Sercomtel para todo o Brasil, atendendo as necessidades de
comunicação do Cispar.</t>
  </si>
  <si>
    <t>Dispensa de Licitação 126/2021</t>
  </si>
  <si>
    <t>Contrato contemplando os produtos: - WP200I GAMMA IRRAD COLILERT 100ML 200PKm – 42 unidades – Caixa. - WV120SBST-2OO,VESSELS W/ST AND SB, 200PK – 42 unidades – Caixa. - WQT2K QUANTI-TRAY 2000 DISPOSABLE, 100/BX – 10 unidades – Caixa. - WP104 COLI P/A COMPARATOR – 02 unidades – frasco. - WQT2KC, PRE-DISP.QT 2000 COMPARATOR – 02 unidades – cartela. Todos da marca IDEXX, para serem utilizados no laboratório do Cispar.</t>
  </si>
  <si>
    <t>Inexigibilidade de Licitação 038/2021</t>
  </si>
  <si>
    <t xml:space="preserve">11º TERMO ADITIVO AO CONTRATO ADMINISTRATIVO N° 002/2018
</t>
  </si>
  <si>
    <t>O presente termo tem por objetivo aditar a avença original com o fim de promover a
prorrogação contratual de prestação dos serviços contratados de 09 de janeiro de 2022 a 09 de janeiro de 2023.</t>
  </si>
  <si>
    <t>PREGÃO 021/2018</t>
  </si>
  <si>
    <t>3º TERMO ADITIVO AO CONTRATO ADMINISTRATIVO N° 003/2019</t>
  </si>
  <si>
    <t>O presente termo tem por objetivo aditar a avença original com o fim de promover a prorrogação contratual de prestação dos serviços contratados de 4 de fevereiro de 2022 a 4 de fevereiro de 2023.</t>
  </si>
  <si>
    <t>DISPENSA DE LICITAÇÃO 005/2019</t>
  </si>
  <si>
    <t>3º TERMO ADITIVO AO CONTRATO ADMINISTRATIVO N° 004/2019</t>
  </si>
  <si>
    <t>DISPENSA DE LICITAÇÃO 006/2019</t>
  </si>
  <si>
    <t>1º TERMO ADITIVO CONTRATUAL
CONTRATO ADMINISTRATIVO 028/2021</t>
  </si>
  <si>
    <t>O presente termo, com fundamento no art. 65, §1º da Lei Federal nº 8.666/93, tem por objetivo promover acréscimo contratual em razão da necessidade da continuidade dos serviços da hospedagem do site dos Consorciados Cispar.</t>
  </si>
  <si>
    <t>DISPENSA DE LICITAÇÃO 117/2021</t>
  </si>
  <si>
    <t>TERMO DE ADITIVO DE ACRÉSCIMO</t>
  </si>
  <si>
    <t>1º TERMO ADITIVO AO CONTRATO ADMINISTRATIVO N° 008/2021</t>
  </si>
  <si>
    <t>O presente termo tem por objetivo aditar a avença original com o fim de promover a prorrogação contratual de prestação dos serviços contratados de 09 de março de 2022 até 09 de março de 2023.</t>
  </si>
  <si>
    <t>DISPENSA DE LICITAÇÃO 027/2021</t>
  </si>
  <si>
    <t>1º TERMO ADITIVO AO CONTRATO ADMINISTRATIVO N° 017/2021</t>
  </si>
  <si>
    <t>Aditivo de reequilíbrio econômico e financeiro</t>
  </si>
  <si>
    <t>QUINTO TERMO ADITIVO AO CONTRATO Nº 023/2020</t>
  </si>
  <si>
    <t>presente termo tem por objetivo aditar a avença original, com o fim de promover o reequilíbrio
econômico e financeiro, visando a manutenção do equilíbrio contratual, de forma que a contratada manifesta expressamente sua
concordância com esta alteração, a qual fica devidamente autorizada pela contratante.</t>
  </si>
  <si>
    <t>Pregao 020/2022 Srp</t>
  </si>
  <si>
    <t>2° TERMO ADITIVO AO CONTRATO ADMINISTRATIVO N° 017/2021</t>
  </si>
  <si>
    <t>O presente termo tem por objetivo aditar a avença original contratual com o fim de
alterar a qualificação da contratada em suma a devida atualização do nome da razão social, a qual passará a
à conter o seguinte nome empresarial: BF INSTITUIÇÃO DE PAGAMENTO LTDA, inscrita no CNPJ sob o
n° 16.814.330/0001.50, com sede com sede social situada na Av. Dr. Plínio de Castro Prado, nº 288, Sala
105, Jardim Palma Travassos, na Cidade de Ribeirão Preto - SP, CEP: 14.091-170, com as seguintes
unidades administrativas: Campinas/SP: à Avenida José Bonifácio Coutinho Nogueira, nº 150, Conj. 707,
Jardim Madaline, CEP: 13.091-611; Angra dos Reis/RJ: Rua do Comércio, nº 413, loja 9a, Angra dos Reis-
RJ, CEP: 23.900-567; Itabira/MG: Rua dos Irmãos D´Caux, nº 47, Sala 101, Itabira-MG, CEP: 35.900-026,
como consta na alteração do contrato social do Nire sob o nº 352.320.636.80, neste ato representada com a
assinatura do responsável, designado no final deste termo de aditivo.</t>
  </si>
  <si>
    <t>3º TERMO ADITIVO AO CONTRATO ADMINISTRATIVO N° 017/2021</t>
  </si>
  <si>
    <t>O presente termo tem por objetivo aditar a avença original com o fim de promover a
prorrogação contratual de prestação dos serviços contratados de 09 de julho de 2022 a 31 de dezembro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</si>
</sst>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#,##0"/>
    <numFmt numFmtId="165" formatCode="&quot;R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813BA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0" borderId="0" xfId="0" applyFont="1"/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left" vertical="center"/>
    </xf>
    <xf numFmtId="14" fontId="3" fillId="0" borderId="2" xfId="1" applyNumberFormat="1" applyFont="1" applyBorder="1" applyAlignment="1">
      <alignment horizontal="left" vertical="center"/>
    </xf>
    <xf numFmtId="164" fontId="3" fillId="0" borderId="2" xfId="1" applyNumberFormat="1" applyFont="1" applyBorder="1" applyAlignment="1">
      <alignment horizontal="center" vertical="center"/>
    </xf>
    <xf numFmtId="165" fontId="3" fillId="0" borderId="2" xfId="1" applyNumberFormat="1" applyFont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2" xfId="1" applyFont="1" applyFill="1" applyBorder="1" applyAlignment="1">
      <alignment horizontal="left" vertical="center"/>
    </xf>
    <xf numFmtId="14" fontId="3" fillId="3" borderId="2" xfId="1" applyNumberFormat="1" applyFont="1" applyFill="1" applyBorder="1" applyAlignment="1">
      <alignment horizontal="left" vertical="center"/>
    </xf>
    <xf numFmtId="164" fontId="3" fillId="3" borderId="2" xfId="1" applyNumberFormat="1" applyFont="1" applyFill="1" applyBorder="1" applyAlignment="1">
      <alignment horizontal="center" vertical="center"/>
    </xf>
    <xf numFmtId="165" fontId="3" fillId="3" borderId="2" xfId="1" applyNumberFormat="1" applyFont="1" applyFill="1" applyBorder="1" applyAlignment="1">
      <alignment horizontal="left" vertical="center" wrapText="1"/>
    </xf>
    <xf numFmtId="165" fontId="3" fillId="0" borderId="2" xfId="1" applyNumberFormat="1" applyFont="1" applyBorder="1" applyAlignment="1">
      <alignment horizontal="center" vertical="center"/>
    </xf>
    <xf numFmtId="14" fontId="3" fillId="0" borderId="2" xfId="1" applyNumberFormat="1" applyFont="1" applyBorder="1" applyAlignment="1">
      <alignment horizontal="left" vertical="top"/>
    </xf>
    <xf numFmtId="14" fontId="3" fillId="0" borderId="2" xfId="1" applyNumberFormat="1" applyFont="1" applyBorder="1" applyAlignment="1">
      <alignment horizontal="left"/>
    </xf>
    <xf numFmtId="0" fontId="3" fillId="0" borderId="2" xfId="1" applyFont="1" applyBorder="1" applyAlignment="1">
      <alignment horizontal="left"/>
    </xf>
  </cellXfs>
  <cellStyles count="2">
    <cellStyle name="Normal" xfId="0" builtinId="0"/>
    <cellStyle name="Normal 2" xfId="1" xr:uid="{54B1A5DE-B1FC-4C69-A0C9-9A667FFFA621}"/>
  </cellStyles>
  <dxfs count="2">
    <dxf>
      <font>
        <color theme="0"/>
      </font>
      <fill>
        <patternFill>
          <bgColor rgb="FFF0462E"/>
        </patternFill>
      </fill>
    </dxf>
    <dxf>
      <font>
        <color theme="0"/>
      </font>
      <fill>
        <patternFill>
          <bgColor rgb="FF55B03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riel\Downloads\1582203110Gestao-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esentação"/>
      <sheetName val="Cadastro Clientes"/>
      <sheetName val="Outros Cadastros"/>
      <sheetName val="Cadastro de Contratos"/>
      <sheetName val="Recebimentos"/>
      <sheetName val="Analise poor contrato"/>
      <sheetName val="Relatório Geral"/>
      <sheetName val="Relatório Detalhado"/>
      <sheetName val="Dashboard"/>
    </sheetNames>
    <sheetDataSet>
      <sheetData sheetId="0"/>
      <sheetData sheetId="1">
        <row r="4">
          <cell r="C4" t="str">
            <v>Exemplo</v>
          </cell>
        </row>
        <row r="5">
          <cell r="C5" t="str">
            <v>João</v>
          </cell>
        </row>
        <row r="6">
          <cell r="C6" t="str">
            <v>Maria</v>
          </cell>
        </row>
        <row r="7">
          <cell r="C7" t="str">
            <v>José</v>
          </cell>
        </row>
        <row r="8">
          <cell r="C8" t="str">
            <v>Ana</v>
          </cell>
        </row>
        <row r="9">
          <cell r="C9" t="str">
            <v>Gabriel Puiatti Rios</v>
          </cell>
        </row>
      </sheetData>
      <sheetData sheetId="2">
        <row r="4">
          <cell r="E4" t="str">
            <v>Aluguel</v>
          </cell>
        </row>
        <row r="5">
          <cell r="E5" t="str">
            <v>Parceria</v>
          </cell>
        </row>
      </sheetData>
      <sheetData sheetId="3">
        <row r="3">
          <cell r="R3" t="str">
            <v>Foi renovado?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BFF72-7F6F-4B78-A654-BFAAC7B86C97}">
  <dimension ref="A1:L66"/>
  <sheetViews>
    <sheetView tabSelected="1" workbookViewId="0">
      <selection activeCell="E3" sqref="E3"/>
    </sheetView>
  </sheetViews>
  <sheetFormatPr defaultRowHeight="12.75" x14ac:dyDescent="0.2"/>
  <cols>
    <col min="1" max="1" width="9.140625" style="2"/>
    <col min="2" max="2" width="9.28515625" style="2" bestFit="1" customWidth="1"/>
    <col min="3" max="3" width="17.140625" style="2" customWidth="1"/>
    <col min="4" max="4" width="10.7109375" style="2" bestFit="1" customWidth="1"/>
    <col min="5" max="5" width="9.140625" style="2"/>
    <col min="6" max="6" width="12.28515625" style="2" bestFit="1" customWidth="1"/>
    <col min="7" max="7" width="9.140625" style="2"/>
    <col min="8" max="9" width="10.7109375" style="2" bestFit="1" customWidth="1"/>
    <col min="10" max="11" width="9.140625" style="2"/>
    <col min="12" max="12" width="9.28515625" style="2" bestFit="1" customWidth="1"/>
    <col min="13" max="16384" width="9.140625" style="2"/>
  </cols>
  <sheetData>
    <row r="1" spans="1:12" ht="64.5" thickTop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63.75" x14ac:dyDescent="0.2">
      <c r="A2" s="3" t="s">
        <v>12</v>
      </c>
      <c r="B2" s="4">
        <v>2022</v>
      </c>
      <c r="C2" s="3" t="s">
        <v>13</v>
      </c>
      <c r="D2" s="5">
        <v>44575</v>
      </c>
      <c r="E2" s="4" t="s">
        <v>14</v>
      </c>
      <c r="F2" s="6">
        <v>7350</v>
      </c>
      <c r="G2" s="7" t="s">
        <v>15</v>
      </c>
      <c r="H2" s="5">
        <v>44575</v>
      </c>
      <c r="I2" s="5">
        <v>44926</v>
      </c>
      <c r="J2" s="4" t="str">
        <f>IF('[1]Cadastro de Contratos'!$R2="SIM",IF(OR(Q2="",P2=""),"",IF((Q2-P2)=1,(Q2-P2)&amp;" dia",(Q2-P2)&amp;" dias")),IF(OR(I2="",D2=""),"",IF((I2-D2)=1,(I2-D2)&amp;" dia",(I2-D2)&amp;" dias")))</f>
        <v>351 dias</v>
      </c>
      <c r="K2" s="4" t="str">
        <f ca="1">IF('[1]Cadastro de Contratos'!$R2="SIM",IF(OR(Q2="",P2=""),"",IF(Q2&gt;=TODAY(),"Em vigência","Vencido")),IF(OR(I2="",D2=""),"",IF(I2&gt;=TODAY(),"Em vigência","Vencido")))</f>
        <v>Em vigência</v>
      </c>
      <c r="L2" s="4" t="str">
        <f ca="1">IF('[1]Cadastro de Contratos'!$R2="SIM",IF(Q2="","-",IF(K2="Vencido","-",Q2-TODAY()&amp;" dias")),IF(I2="","-",IF(K2="Vencido","-",I2-TODAY()&amp;" dias")))</f>
        <v>157 dias</v>
      </c>
    </row>
    <row r="3" spans="1:12" ht="102" x14ac:dyDescent="0.2">
      <c r="A3" s="3" t="s">
        <v>16</v>
      </c>
      <c r="B3" s="4">
        <v>2022</v>
      </c>
      <c r="C3" s="3" t="s">
        <v>17</v>
      </c>
      <c r="D3" s="5">
        <v>44578</v>
      </c>
      <c r="E3" s="4" t="s">
        <v>18</v>
      </c>
      <c r="F3" s="6">
        <v>480</v>
      </c>
      <c r="G3" s="7" t="s">
        <v>19</v>
      </c>
      <c r="H3" s="5">
        <v>44578</v>
      </c>
      <c r="I3" s="5">
        <v>44926</v>
      </c>
      <c r="J3" s="4" t="str">
        <f>IF('[1]Cadastro de Contratos'!$R3="SIM",IF(OR(Q3="",P3=""),"",IF((Q3-P3)=1,(Q3-P3)&amp;" dia",(Q3-P3)&amp;" dias")),IF(OR(I3="",D3=""),"",IF((I3-D3)=1,(I3-D3)&amp;" dia",(I3-D3)&amp;" dias")))</f>
        <v>348 dias</v>
      </c>
      <c r="K3" s="4" t="str">
        <f ca="1">IF('[1]Cadastro de Contratos'!$R3="SIM",IF(OR(Q3="",P3=""),"",IF(Q3&gt;=TODAY(),"Em vigência","Vencido")),IF(OR(I3="",D3=""),"",IF(I3&gt;=TODAY(),"Em vigência","Vencido")))</f>
        <v>Em vigência</v>
      </c>
      <c r="L3" s="4" t="str">
        <f ca="1">IF('[1]Cadastro de Contratos'!$R3="SIM",IF(Q3="","-",IF(K3="Vencido","-",Q3-TODAY()&amp;" dias")),IF(I3="","-",IF(K3="Vencido","-",I3-TODAY()&amp;" dias")))</f>
        <v>157 dias</v>
      </c>
    </row>
    <row r="4" spans="1:12" ht="178.5" x14ac:dyDescent="0.2">
      <c r="A4" s="3" t="s">
        <v>20</v>
      </c>
      <c r="B4" s="4">
        <v>2022</v>
      </c>
      <c r="C4" s="3" t="s">
        <v>21</v>
      </c>
      <c r="D4" s="5">
        <v>18</v>
      </c>
      <c r="E4" s="4" t="s">
        <v>22</v>
      </c>
      <c r="F4" s="6">
        <v>13190</v>
      </c>
      <c r="G4" s="7" t="s">
        <v>23</v>
      </c>
      <c r="H4" s="5">
        <v>44579</v>
      </c>
      <c r="I4" s="5">
        <v>44926</v>
      </c>
      <c r="J4" s="4" t="str">
        <f>IF('[1]Cadastro de Contratos'!$R4="SIM",IF(OR(Q4="",P4=""),"",IF((Q4-P4)=1,(Q4-P4)&amp;" dia",(Q4-P4)&amp;" dias")),IF(OR(I4="",D4=""),"",IF((I4-D4)=1,(I4-D4)&amp;" dia",(I4-D4)&amp;" dias")))</f>
        <v>44908 dias</v>
      </c>
      <c r="K4" s="4" t="str">
        <f ca="1">IF('[1]Cadastro de Contratos'!$R4="SIM",IF(OR(Q4="",P4=""),"",IF(Q4&gt;=TODAY(),"Em vigência","Vencido")),IF(OR(I4="",D4=""),"",IF(I4&gt;=TODAY(),"Em vigência","Vencido")))</f>
        <v>Em vigência</v>
      </c>
      <c r="L4" s="4" t="str">
        <f ca="1">IF('[1]Cadastro de Contratos'!$R4="SIM",IF(Q4="","-",IF(K4="Vencido","-",Q4-TODAY()&amp;" dias")),IF(I4="","-",IF(K4="Vencido","-",I4-TODAY()&amp;" dias")))</f>
        <v>157 dias</v>
      </c>
    </row>
    <row r="5" spans="1:12" ht="153" x14ac:dyDescent="0.2">
      <c r="A5" s="3" t="s">
        <v>24</v>
      </c>
      <c r="B5" s="4">
        <v>2022</v>
      </c>
      <c r="C5" s="3" t="s">
        <v>25</v>
      </c>
      <c r="D5" s="5">
        <v>44580</v>
      </c>
      <c r="E5" s="4" t="s">
        <v>26</v>
      </c>
      <c r="F5" s="6">
        <v>43000</v>
      </c>
      <c r="G5" s="7" t="s">
        <v>27</v>
      </c>
      <c r="H5" s="5">
        <v>44580</v>
      </c>
      <c r="I5" s="5">
        <v>44732</v>
      </c>
      <c r="J5" s="4" t="str">
        <f>IF('[1]Cadastro de Contratos'!$R5="SIM",IF(OR(Q5="",P5=""),"",IF((Q5-P5)=1,(Q5-P5)&amp;" dia",(Q5-P5)&amp;" dias")),IF(OR(I5="",D5=""),"",IF((I5-D5)=1,(I5-D5)&amp;" dia",(I5-D5)&amp;" dias")))</f>
        <v>152 dias</v>
      </c>
      <c r="K5" s="4" t="str">
        <f ca="1">IF('[1]Cadastro de Contratos'!$R5="SIM",IF(OR(Q5="",P5=""),"",IF(Q5&gt;=TODAY(),"Em vigência","Vencido")),IF(OR(I5="",D5=""),"",IF(I5&gt;=TODAY(),"Em vigência","Vencido")))</f>
        <v>Vencido</v>
      </c>
      <c r="L5" s="4" t="str">
        <f ca="1">IF('[1]Cadastro de Contratos'!$R5="SIM",IF(Q5="","-",IF(K5="Vencido","-",Q5-TODAY()&amp;" dias")),IF(I5="","-",IF(K5="Vencido","-",I5-TODAY()&amp;" dias")))</f>
        <v>-</v>
      </c>
    </row>
    <row r="6" spans="1:12" ht="204" x14ac:dyDescent="0.2">
      <c r="A6" s="3" t="s">
        <v>28</v>
      </c>
      <c r="B6" s="4">
        <v>2022</v>
      </c>
      <c r="C6" s="3" t="s">
        <v>29</v>
      </c>
      <c r="D6" s="5">
        <v>44603</v>
      </c>
      <c r="E6" s="4" t="s">
        <v>22</v>
      </c>
      <c r="F6" s="6">
        <v>16550</v>
      </c>
      <c r="G6" s="7" t="s">
        <v>30</v>
      </c>
      <c r="H6" s="5">
        <v>44603</v>
      </c>
      <c r="I6" s="5">
        <v>44773</v>
      </c>
      <c r="J6" s="4" t="str">
        <f>IF('[1]Cadastro de Contratos'!$R6="SIM",IF(OR(Q6="",P6=""),"",IF((Q6-P6)=1,(Q6-P6)&amp;" dia",(Q6-P6)&amp;" dias")),IF(OR(I6="",D6=""),"",IF((I6-D6)=1,(I6-D6)&amp;" dia",(I6-D6)&amp;" dias")))</f>
        <v>170 dias</v>
      </c>
      <c r="K6" s="4" t="str">
        <f ca="1">IF('[1]Cadastro de Contratos'!$R6="SIM",IF(OR(Q6="",P6=""),"",IF(Q6&gt;=TODAY(),"Em vigência","Vencido")),IF(OR(I6="",D6=""),"",IF(I6&gt;=TODAY(),"Em vigência","Vencido")))</f>
        <v>Em vigência</v>
      </c>
      <c r="L6" s="4" t="str">
        <f ca="1">IF('[1]Cadastro de Contratos'!$R6="SIM",IF(Q6="","-",IF(K6="Vencido","-",Q6-TODAY()&amp;" dias")),IF(I6="","-",IF(K6="Vencido","-",I6-TODAY()&amp;" dias")))</f>
        <v>4 dias</v>
      </c>
    </row>
    <row r="7" spans="1:12" ht="63.75" x14ac:dyDescent="0.2">
      <c r="A7" s="3" t="s">
        <v>31</v>
      </c>
      <c r="B7" s="4">
        <v>2022</v>
      </c>
      <c r="C7" s="3" t="s">
        <v>32</v>
      </c>
      <c r="D7" s="5">
        <v>44613</v>
      </c>
      <c r="E7" s="4" t="s">
        <v>33</v>
      </c>
      <c r="F7" s="6">
        <v>21450</v>
      </c>
      <c r="G7" s="7" t="s">
        <v>34</v>
      </c>
      <c r="H7" s="5">
        <v>44613</v>
      </c>
      <c r="I7" s="5">
        <v>44926</v>
      </c>
      <c r="J7" s="4" t="str">
        <f>IF('[1]Cadastro de Contratos'!$R7="SIM",IF(OR(Q7="",P7=""),"",IF((Q7-P7)=1,(Q7-P7)&amp;" dia",(Q7-P7)&amp;" dias")),IF(OR(I7="",D7=""),"",IF((I7-D7)=1,(I7-D7)&amp;" dia",(I7-D7)&amp;" dias")))</f>
        <v>313 dias</v>
      </c>
      <c r="K7" s="4" t="str">
        <f ca="1">IF('[1]Cadastro de Contratos'!$R7="SIM",IF(OR(Q7="",P7=""),"",IF(Q7&gt;=TODAY(),"Em vigência","Vencido")),IF(OR(I7="",D7=""),"",IF(I7&gt;=TODAY(),"Em vigência","Vencido")))</f>
        <v>Em vigência</v>
      </c>
      <c r="L7" s="4" t="str">
        <f ca="1">IF('[1]Cadastro de Contratos'!$R7="SIM",IF(Q7="","-",IF(K7="Vencido","-",Q7-TODAY()&amp;" dias")),IF(I7="","-",IF(K7="Vencido","-",I7-TODAY()&amp;" dias")))</f>
        <v>157 dias</v>
      </c>
    </row>
    <row r="8" spans="1:12" ht="191.25" x14ac:dyDescent="0.2">
      <c r="A8" s="3" t="s">
        <v>35</v>
      </c>
      <c r="B8" s="4">
        <v>2022</v>
      </c>
      <c r="C8" s="3" t="s">
        <v>36</v>
      </c>
      <c r="D8" s="5">
        <v>44613</v>
      </c>
      <c r="E8" s="4" t="s">
        <v>37</v>
      </c>
      <c r="F8" s="6">
        <v>7128</v>
      </c>
      <c r="G8" s="7" t="s">
        <v>38</v>
      </c>
      <c r="H8" s="5">
        <v>44613</v>
      </c>
      <c r="I8" s="5">
        <v>44673</v>
      </c>
      <c r="J8" s="4" t="str">
        <f>IF('[1]Cadastro de Contratos'!$R8="SIM",IF(OR(Q8="",P8=""),"",IF((Q8-P8)=1,(Q8-P8)&amp;" dia",(Q8-P8)&amp;" dias")),IF(OR(I8="",D8=""),"",IF((I8-D8)=1,(I8-D8)&amp;" dia",(I8-D8)&amp;" dias")))</f>
        <v>60 dias</v>
      </c>
      <c r="K8" s="4" t="str">
        <f ca="1">IF('[1]Cadastro de Contratos'!$R8="SIM",IF(OR(Q8="",P8=""),"",IF(Q8&gt;=TODAY(),"Em vigência","Vencido")),IF(OR(I8="",D8=""),"",IF(I8&gt;=TODAY(),"Em vigência","Vencido")))</f>
        <v>Vencido</v>
      </c>
      <c r="L8" s="4" t="str">
        <f ca="1">IF('[1]Cadastro de Contratos'!$R8="SIM",IF(Q8="","-",IF(K8="Vencido","-",Q8-TODAY()&amp;" dias")),IF(I8="","-",IF(K8="Vencido","-",I8-TODAY()&amp;" dias")))</f>
        <v>-</v>
      </c>
    </row>
    <row r="9" spans="1:12" ht="293.25" x14ac:dyDescent="0.2">
      <c r="A9" s="3" t="s">
        <v>39</v>
      </c>
      <c r="B9" s="4">
        <v>2022</v>
      </c>
      <c r="C9" s="3" t="s">
        <v>40</v>
      </c>
      <c r="D9" s="5">
        <v>44794</v>
      </c>
      <c r="E9" s="4" t="s">
        <v>41</v>
      </c>
      <c r="F9" s="6">
        <v>32000</v>
      </c>
      <c r="G9" s="7" t="s">
        <v>42</v>
      </c>
      <c r="H9" s="5">
        <v>44804</v>
      </c>
      <c r="I9" s="5">
        <v>44804</v>
      </c>
      <c r="J9" s="4" t="str">
        <f>IF('[1]Cadastro de Contratos'!$R9="SIM",IF(OR(Q9="",P9=""),"",IF((Q9-P9)=1,(Q9-P9)&amp;" dia",(Q9-P9)&amp;" dias")),IF(OR(I9="",D9=""),"",IF((I9-D9)=1,(I9-D9)&amp;" dia",(I9-D9)&amp;" dias")))</f>
        <v>10 dias</v>
      </c>
      <c r="K9" s="4" t="str">
        <f ca="1">IF('[1]Cadastro de Contratos'!$R9="SIM",IF(OR(Q9="",P9=""),"",IF(Q9&gt;=TODAY(),"Em vigência","Vencido")),IF(OR(I9="",D9=""),"",IF(I9&gt;=TODAY(),"Em vigência","Vencido")))</f>
        <v>Em vigência</v>
      </c>
      <c r="L9" s="4" t="str">
        <f ca="1">IF('[1]Cadastro de Contratos'!$R9="SIM",IF(Q9="","-",IF(K9="Vencido","-",Q9-TODAY()&amp;" dias")),IF(I9="","-",IF(K9="Vencido","-",I9-TODAY()&amp;" dias")))</f>
        <v>35 dias</v>
      </c>
    </row>
    <row r="10" spans="1:12" ht="114.75" x14ac:dyDescent="0.2">
      <c r="A10" s="3" t="s">
        <v>43</v>
      </c>
      <c r="B10" s="4">
        <v>2022</v>
      </c>
      <c r="C10" s="3" t="s">
        <v>44</v>
      </c>
      <c r="D10" s="5">
        <v>44629</v>
      </c>
      <c r="E10" s="4" t="s">
        <v>45</v>
      </c>
      <c r="F10" s="6">
        <v>15300</v>
      </c>
      <c r="G10" s="7" t="s">
        <v>46</v>
      </c>
      <c r="H10" s="5">
        <v>44629</v>
      </c>
      <c r="I10" s="5">
        <v>44926</v>
      </c>
      <c r="J10" s="4" t="str">
        <f>IF('[1]Cadastro de Contratos'!$R10="SIM",IF(OR(Q10="",P10=""),"",IF((Q10-P10)=1,(Q10-P10)&amp;" dia",(Q10-P10)&amp;" dias")),IF(OR(I10="",D10=""),"",IF((I10-D10)=1,(I10-D10)&amp;" dia",(I10-D10)&amp;" dias")))</f>
        <v>297 dias</v>
      </c>
      <c r="K10" s="4" t="str">
        <f ca="1">IF('[1]Cadastro de Contratos'!$R10="SIM",IF(OR(Q10="",P10=""),"",IF(Q10&gt;=TODAY(),"Em vigência","Vencido")),IF(OR(I10="",D10=""),"",IF(I10&gt;=TODAY(),"Em vigência","Vencido")))</f>
        <v>Em vigência</v>
      </c>
      <c r="L10" s="4" t="str">
        <f ca="1">IF('[1]Cadastro de Contratos'!$R10="SIM",IF(Q10="","-",IF(K10="Vencido","-",Q10-TODAY()&amp;" dias")),IF(I10="","-",IF(K10="Vencido","-",I10-TODAY()&amp;" dias")))</f>
        <v>157 dias</v>
      </c>
    </row>
    <row r="11" spans="1:12" ht="114.75" x14ac:dyDescent="0.2">
      <c r="A11" s="3" t="s">
        <v>47</v>
      </c>
      <c r="B11" s="4">
        <v>2022</v>
      </c>
      <c r="C11" s="3" t="s">
        <v>48</v>
      </c>
      <c r="D11" s="5">
        <v>44630</v>
      </c>
      <c r="E11" s="4" t="s">
        <v>18</v>
      </c>
      <c r="F11" s="6">
        <v>570</v>
      </c>
      <c r="G11" s="7" t="s">
        <v>49</v>
      </c>
      <c r="H11" s="5">
        <v>44630</v>
      </c>
      <c r="I11" s="5">
        <v>44995</v>
      </c>
      <c r="J11" s="4" t="str">
        <f>IF('[1]Cadastro de Contratos'!$R11="SIM",IF(OR(Q11="",P11=""),"",IF((Q11-P11)=1,(Q11-P11)&amp;" dia",(Q11-P11)&amp;" dias")),IF(OR(I11="",D11=""),"",IF((I11-D11)=1,(I11-D11)&amp;" dia",(I11-D11)&amp;" dias")))</f>
        <v>365 dias</v>
      </c>
      <c r="K11" s="4" t="str">
        <f ca="1">IF('[1]Cadastro de Contratos'!$R11="SIM",IF(OR(Q11="",P11=""),"",IF(Q11&gt;=TODAY(),"Em vigência","Vencido")),IF(OR(I11="",D11=""),"",IF(I11&gt;=TODAY(),"Em vigência","Vencido")))</f>
        <v>Em vigência</v>
      </c>
      <c r="L11" s="4" t="str">
        <f ca="1">IF('[1]Cadastro de Contratos'!$R11="SIM",IF(Q11="","-",IF(K11="Vencido","-",Q11-TODAY()&amp;" dias")),IF(I11="","-",IF(K11="Vencido","-",I11-TODAY()&amp;" dias")))</f>
        <v>226 dias</v>
      </c>
    </row>
    <row r="12" spans="1:12" ht="102" x14ac:dyDescent="0.2">
      <c r="A12" s="3" t="s">
        <v>50</v>
      </c>
      <c r="B12" s="4">
        <v>2022</v>
      </c>
      <c r="C12" s="3" t="s">
        <v>51</v>
      </c>
      <c r="D12" s="5">
        <v>44634</v>
      </c>
      <c r="E12" s="4" t="s">
        <v>45</v>
      </c>
      <c r="F12" s="6">
        <v>14800</v>
      </c>
      <c r="G12" s="7" t="s">
        <v>52</v>
      </c>
      <c r="H12" s="5">
        <f>[1]!Registros[[#This Row],[Data da assinatura]]</f>
        <v>44629</v>
      </c>
      <c r="I12" s="5">
        <v>44926</v>
      </c>
      <c r="J12" s="4" t="str">
        <f>IF('[1]Cadastro de Contratos'!$R12="SIM",IF(OR(Q12="",P12=""),"",IF((Q12-P12)=1,(Q12-P12)&amp;" dia",(Q12-P12)&amp;" dias")),IF(OR(I12="",D12=""),"",IF((I12-D12)=1,(I12-D12)&amp;" dia",(I12-D12)&amp;" dias")))</f>
        <v>292 dias</v>
      </c>
      <c r="K12" s="4" t="str">
        <f ca="1">IF('[1]Cadastro de Contratos'!$R12="SIM",IF(OR(Q12="",P12=""),"",IF(Q12&gt;=TODAY(),"Em vigência","Vencido")),IF(OR(I12="",D12=""),"",IF(I12&gt;=TODAY(),"Em vigência","Vencido")))</f>
        <v>Em vigência</v>
      </c>
      <c r="L12" s="4" t="str">
        <f ca="1">IF('[1]Cadastro de Contratos'!$R12="SIM",IF(Q12="","-",IF(K12="Vencido","-",Q12-TODAY()&amp;" dias")),IF(I12="","-",IF(K12="Vencido","-",I12-TODAY()&amp;" dias")))</f>
        <v>157 dias</v>
      </c>
    </row>
    <row r="13" spans="1:12" ht="306" x14ac:dyDescent="0.2">
      <c r="A13" s="3" t="s">
        <v>53</v>
      </c>
      <c r="B13" s="4">
        <v>2022</v>
      </c>
      <c r="C13" s="3" t="s">
        <v>54</v>
      </c>
      <c r="D13" s="5">
        <v>44634</v>
      </c>
      <c r="E13" s="4" t="s">
        <v>55</v>
      </c>
      <c r="F13" s="6">
        <v>10711.44</v>
      </c>
      <c r="G13" s="7" t="s">
        <v>49</v>
      </c>
      <c r="H13" s="5">
        <f>[1]!Registros[[#This Row],[Data da assinatura]]</f>
        <v>44630</v>
      </c>
      <c r="I13" s="5">
        <v>44926</v>
      </c>
      <c r="J13" s="4" t="str">
        <f>IF('[1]Cadastro de Contratos'!$R13="SIM",IF(OR(Q13="",P13=""),"",IF((Q13-P13)=1,(Q13-P13)&amp;" dia",(Q13-P13)&amp;" dias")),IF(OR(I13="",D13=""),"",IF((I13-D13)=1,(I13-D13)&amp;" dia",(I13-D13)&amp;" dias")))</f>
        <v>292 dias</v>
      </c>
      <c r="K13" s="4" t="str">
        <f ca="1">IF('[1]Cadastro de Contratos'!$R13="SIM",IF(OR(Q13="",P13=""),"",IF(Q13&gt;=TODAY(),"Em vigência","Vencido")),IF(OR(I13="",D13=""),"",IF(I13&gt;=TODAY(),"Em vigência","Vencido")))</f>
        <v>Em vigência</v>
      </c>
      <c r="L13" s="4" t="str">
        <f ca="1">IF('[1]Cadastro de Contratos'!$R13="SIM",IF(Q13="","-",IF(K13="Vencido","-",Q13-TODAY()&amp;" dias")),IF(I13="","-",IF(K13="Vencido","-",I13-TODAY()&amp;" dias")))</f>
        <v>157 dias</v>
      </c>
    </row>
    <row r="14" spans="1:12" ht="267.75" x14ac:dyDescent="0.2">
      <c r="A14" s="3" t="s">
        <v>56</v>
      </c>
      <c r="B14" s="4">
        <v>2022</v>
      </c>
      <c r="C14" s="3" t="s">
        <v>57</v>
      </c>
      <c r="D14" s="5">
        <v>44635</v>
      </c>
      <c r="E14" s="4" t="s">
        <v>18</v>
      </c>
      <c r="F14" s="6">
        <v>24000</v>
      </c>
      <c r="G14" s="7" t="s">
        <v>58</v>
      </c>
      <c r="H14" s="5">
        <f>[1]!Registros[[#This Row],[Data da assinatura]]</f>
        <v>44634</v>
      </c>
      <c r="I14" s="5">
        <v>45000</v>
      </c>
      <c r="J14" s="4" t="str">
        <f>IF('[1]Cadastro de Contratos'!$R14="SIM",IF(OR(Q14="",P14=""),"",IF((Q14-P14)=1,(Q14-P14)&amp;" dia",(Q14-P14)&amp;" dias")),IF(OR(I14="",D14=""),"",IF((I14-D14)=1,(I14-D14)&amp;" dia",(I14-D14)&amp;" dias")))</f>
        <v>365 dias</v>
      </c>
      <c r="K14" s="4" t="str">
        <f ca="1">IF('[1]Cadastro de Contratos'!$R14="SIM",IF(OR(Q14="",P14=""),"",IF(Q14&gt;=TODAY(),"Em vigência","Vencido")),IF(OR(I14="",D14=""),"",IF(I14&gt;=TODAY(),"Em vigência","Vencido")))</f>
        <v>Em vigência</v>
      </c>
      <c r="L14" s="4" t="str">
        <f ca="1">IF('[1]Cadastro de Contratos'!$R14="SIM",IF(Q14="","-",IF(K14="Vencido","-",Q14-TODAY()&amp;" dias")),IF(I14="","-",IF(K14="Vencido","-",I14-TODAY()&amp;" dias")))</f>
        <v>231 dias</v>
      </c>
    </row>
    <row r="15" spans="1:12" ht="140.25" x14ac:dyDescent="0.2">
      <c r="A15" s="3" t="s">
        <v>59</v>
      </c>
      <c r="B15" s="4">
        <v>2022</v>
      </c>
      <c r="C15" s="3" t="s">
        <v>60</v>
      </c>
      <c r="D15" s="5">
        <v>44656</v>
      </c>
      <c r="E15" s="4" t="s">
        <v>61</v>
      </c>
      <c r="F15" s="6">
        <v>103000</v>
      </c>
      <c r="G15" s="7" t="s">
        <v>62</v>
      </c>
      <c r="H15" s="5">
        <f>[1]!Registros[[#This Row],[Data da assinatura]]</f>
        <v>44634</v>
      </c>
      <c r="I15" s="5">
        <v>45021</v>
      </c>
      <c r="J15" s="4" t="str">
        <f>IF('[1]Cadastro de Contratos'!$R15="SIM",IF(OR(Q15="",P15=""),"",IF((Q15-P15)=1,(Q15-P15)&amp;" dia",(Q15-P15)&amp;" dias")),IF(OR(I15="",D15=""),"",IF((I15-D15)=1,(I15-D15)&amp;" dia",(I15-D15)&amp;" dias")))</f>
        <v>365 dias</v>
      </c>
      <c r="K15" s="4" t="str">
        <f ca="1">IF('[1]Cadastro de Contratos'!$R15="SIM",IF(OR(Q15="",P15=""),"",IF(Q15&gt;=TODAY(),"Em vigência","Vencido")),IF(OR(I15="",D15=""),"",IF(I15&gt;=TODAY(),"Em vigência","Vencido")))</f>
        <v>Em vigência</v>
      </c>
      <c r="L15" s="4" t="str">
        <f ca="1">IF('[1]Cadastro de Contratos'!$R15="SIM",IF(Q15="","-",IF(K15="Vencido","-",Q15-TODAY()&amp;" dias")),IF(I15="","-",IF(K15="Vencido","-",I15-TODAY()&amp;" dias")))</f>
        <v>252 dias</v>
      </c>
    </row>
    <row r="16" spans="1:12" ht="178.5" x14ac:dyDescent="0.2">
      <c r="A16" s="3" t="s">
        <v>63</v>
      </c>
      <c r="B16" s="4">
        <v>2022</v>
      </c>
      <c r="C16" s="3" t="s">
        <v>64</v>
      </c>
      <c r="D16" s="5">
        <v>44656</v>
      </c>
      <c r="E16" s="4" t="s">
        <v>65</v>
      </c>
      <c r="F16" s="6">
        <v>27468375</v>
      </c>
      <c r="G16" s="7" t="s">
        <v>66</v>
      </c>
      <c r="H16" s="5">
        <v>44656</v>
      </c>
      <c r="I16" s="5">
        <v>44926</v>
      </c>
      <c r="J16" s="4" t="str">
        <f>IF('[1]Cadastro de Contratos'!$R16="SIM",IF(OR(Q16="",P16=""),"",IF((Q16-P16)=1,(Q16-P16)&amp;" dia",(Q16-P16)&amp;" dias")),IF(OR(I16="",D16=""),"",IF((I16-D16)=1,(I16-D16)&amp;" dia",(I16-D16)&amp;" dias")))</f>
        <v>270 dias</v>
      </c>
      <c r="K16" s="4" t="str">
        <f ca="1">IF('[1]Cadastro de Contratos'!$R16="SIM",IF(OR(Q16="",P16=""),"",IF(Q16&gt;=TODAY(),"Em vigência","Vencido")),IF(OR(I16="",D16=""),"",IF(I16&gt;=TODAY(),"Em vigência","Vencido")))</f>
        <v>Em vigência</v>
      </c>
      <c r="L16" s="4" t="str">
        <f ca="1">IF('[1]Cadastro de Contratos'!$R16="SIM",IF(Q16="","-",IF(K16="Vencido","-",Q16-TODAY()&amp;" dias")),IF(I16="","-",IF(K16="Vencido","-",I16-TODAY()&amp;" dias")))</f>
        <v>157 dias</v>
      </c>
    </row>
    <row r="17" spans="1:12" ht="140.25" x14ac:dyDescent="0.2">
      <c r="A17" s="3" t="s">
        <v>67</v>
      </c>
      <c r="B17" s="4">
        <v>2022</v>
      </c>
      <c r="C17" s="3" t="s">
        <v>68</v>
      </c>
      <c r="D17" s="5">
        <v>44658</v>
      </c>
      <c r="E17" s="4" t="s">
        <v>18</v>
      </c>
      <c r="F17" s="6">
        <v>17150</v>
      </c>
      <c r="G17" s="7" t="s">
        <v>69</v>
      </c>
      <c r="H17" s="5">
        <f>[1]!Registros[[#This Row],[Data da assinatura]]</f>
        <v>44656</v>
      </c>
      <c r="I17" s="5">
        <v>45023</v>
      </c>
      <c r="J17" s="4" t="str">
        <f>IF('[1]Cadastro de Contratos'!$R17="SIM",IF(OR(Q17="",P17=""),"",IF((Q17-P17)=1,(Q17-P17)&amp;" dia",(Q17-P17)&amp;" dias")),IF(OR(I17="",D17=""),"",IF((I17-D17)=1,(I17-D17)&amp;" dia",(I17-D17)&amp;" dias")))</f>
        <v>365 dias</v>
      </c>
      <c r="K17" s="4" t="str">
        <f ca="1">IF('[1]Cadastro de Contratos'!$R17="SIM",IF(OR(Q17="",P17=""),"",IF(Q17&gt;=TODAY(),"Em vigência","Vencido")),IF(OR(I17="",D17=""),"",IF(I17&gt;=TODAY(),"Em vigência","Vencido")))</f>
        <v>Em vigência</v>
      </c>
      <c r="L17" s="4" t="str">
        <f ca="1">IF('[1]Cadastro de Contratos'!$R17="SIM",IF(Q17="","-",IF(K17="Vencido","-",Q17-TODAY()&amp;" dias")),IF(I17="","-",IF(K17="Vencido","-",I17-TODAY()&amp;" dias")))</f>
        <v>254 dias</v>
      </c>
    </row>
    <row r="18" spans="1:12" ht="306" x14ac:dyDescent="0.2">
      <c r="A18" s="3" t="s">
        <v>70</v>
      </c>
      <c r="B18" s="4">
        <v>2022</v>
      </c>
      <c r="C18" s="3" t="s">
        <v>71</v>
      </c>
      <c r="D18" s="5">
        <v>44658</v>
      </c>
      <c r="E18" s="4" t="s">
        <v>18</v>
      </c>
      <c r="F18" s="6">
        <v>28500</v>
      </c>
      <c r="G18" s="7" t="s">
        <v>72</v>
      </c>
      <c r="H18" s="5">
        <f>[1]!Registros[[#This Row],[Data da assinatura]]</f>
        <v>44656</v>
      </c>
      <c r="I18" s="5">
        <v>45138</v>
      </c>
      <c r="J18" s="4" t="str">
        <f>IF('[1]Cadastro de Contratos'!$R18="SIM",IF(OR(Q18="",P18=""),"",IF((Q18-P18)=1,(Q18-P18)&amp;" dia",(Q18-P18)&amp;" dias")),IF(OR(I18="",D18=""),"",IF((I18-D18)=1,(I18-D18)&amp;" dia",(I18-D18)&amp;" dias")))</f>
        <v>480 dias</v>
      </c>
      <c r="K18" s="4" t="str">
        <f ca="1">IF('[1]Cadastro de Contratos'!$R18="SIM",IF(OR(Q18="",P18=""),"",IF(Q18&gt;=TODAY(),"Em vigência","Vencido")),IF(OR(I18="",D18=""),"",IF(I18&gt;=TODAY(),"Em vigência","Vencido")))</f>
        <v>Em vigência</v>
      </c>
      <c r="L18" s="4" t="str">
        <f ca="1">IF('[1]Cadastro de Contratos'!$R18="SIM",IF(Q18="","-",IF(K18="Vencido","-",Q18-TODAY()&amp;" dias")),IF(I18="","-",IF(K18="Vencido","-",I18-TODAY()&amp;" dias")))</f>
        <v>369 dias</v>
      </c>
    </row>
    <row r="19" spans="1:12" ht="89.25" x14ac:dyDescent="0.2">
      <c r="A19" s="3" t="s">
        <v>73</v>
      </c>
      <c r="B19" s="4">
        <v>2022</v>
      </c>
      <c r="C19" s="3" t="s">
        <v>74</v>
      </c>
      <c r="D19" s="5">
        <v>44669</v>
      </c>
      <c r="E19" s="4" t="s">
        <v>45</v>
      </c>
      <c r="F19" s="6">
        <v>3840</v>
      </c>
      <c r="G19" s="7" t="s">
        <v>75</v>
      </c>
      <c r="H19" s="5">
        <f>[1]!Registros[[#This Row],[Data da assinatura]]</f>
        <v>44658</v>
      </c>
      <c r="I19" s="5">
        <v>44926</v>
      </c>
      <c r="J19" s="4" t="str">
        <f>IF('[1]Cadastro de Contratos'!$R19="SIM",IF(OR(Q19="",P19=""),"",IF((Q19-P19)=1,(Q19-P19)&amp;" dia",(Q19-P19)&amp;" dias")),IF(OR(I19="",D19=""),"",IF((I19-D19)=1,(I19-D19)&amp;" dia",(I19-D19)&amp;" dias")))</f>
        <v>257 dias</v>
      </c>
      <c r="K19" s="4" t="str">
        <f ca="1">IF('[1]Cadastro de Contratos'!$R19="SIM",IF(OR(Q19="",P19=""),"",IF(Q19&gt;=TODAY(),"Em vigência","Vencido")),IF(OR(I19="",D19=""),"",IF(I19&gt;=TODAY(),"Em vigência","Vencido")))</f>
        <v>Em vigência</v>
      </c>
      <c r="L19" s="4" t="str">
        <f ca="1">IF('[1]Cadastro de Contratos'!$R19="SIM",IF(Q19="","-",IF(K19="Vencido","-",Q19-TODAY()&amp;" dias")),IF(I19="","-",IF(K19="Vencido","-",I19-TODAY()&amp;" dias")))</f>
        <v>157 dias</v>
      </c>
    </row>
    <row r="20" spans="1:12" ht="229.5" x14ac:dyDescent="0.2">
      <c r="A20" s="3" t="s">
        <v>76</v>
      </c>
      <c r="B20" s="4">
        <v>2022</v>
      </c>
      <c r="C20" s="3" t="s">
        <v>77</v>
      </c>
      <c r="D20" s="5">
        <v>44669</v>
      </c>
      <c r="E20" s="4" t="s">
        <v>78</v>
      </c>
      <c r="F20" s="6">
        <v>780000</v>
      </c>
      <c r="G20" s="7" t="s">
        <v>79</v>
      </c>
      <c r="H20" s="5">
        <f>[1]!Registros[[#This Row],[Data da assinatura]]</f>
        <v>44658</v>
      </c>
      <c r="I20" s="5">
        <v>44972</v>
      </c>
      <c r="J20" s="4" t="str">
        <f>IF('[1]Cadastro de Contratos'!$R20="SIM",IF(OR(Q20="",P20=""),"",IF((Q20-P20)=1,(Q20-P20)&amp;" dia",(Q20-P20)&amp;" dias")),IF(OR(I20="",D20=""),"",IF((I20-D20)=1,(I20-D20)&amp;" dia",(I20-D20)&amp;" dias")))</f>
        <v>303 dias</v>
      </c>
      <c r="K20" s="4" t="str">
        <f ca="1">IF('[1]Cadastro de Contratos'!$R20="SIM",IF(OR(Q20="",P20=""),"",IF(Q20&gt;=TODAY(),"Em vigência","Vencido")),IF(OR(I20="",D20=""),"",IF(I20&gt;=TODAY(),"Em vigência","Vencido")))</f>
        <v>Em vigência</v>
      </c>
      <c r="L20" s="4" t="str">
        <f ca="1">IF('[1]Cadastro de Contratos'!$R20="SIM",IF(Q20="","-",IF(K20="Vencido","-",Q20-TODAY()&amp;" dias")),IF(I20="","-",IF(K20="Vencido","-",I20-TODAY()&amp;" dias")))</f>
        <v>203 dias</v>
      </c>
    </row>
    <row r="21" spans="1:12" ht="178.5" x14ac:dyDescent="0.2">
      <c r="A21" s="3" t="s">
        <v>80</v>
      </c>
      <c r="B21" s="4">
        <v>2022</v>
      </c>
      <c r="C21" s="3" t="s">
        <v>81</v>
      </c>
      <c r="D21" s="5">
        <v>44686</v>
      </c>
      <c r="E21" s="4" t="s">
        <v>82</v>
      </c>
      <c r="F21" s="6">
        <v>16720</v>
      </c>
      <c r="G21" s="7" t="s">
        <v>83</v>
      </c>
      <c r="H21" s="5">
        <f>[1]!Registros[[#This Row],[Data da assinatura]]</f>
        <v>44669</v>
      </c>
      <c r="I21" s="5">
        <v>44926</v>
      </c>
      <c r="J21" s="4" t="str">
        <f>IF('[1]Cadastro de Contratos'!$R21="SIM",IF(OR(Q21="",P21=""),"",IF((Q21-P21)=1,(Q21-P21)&amp;" dia",(Q21-P21)&amp;" dias")),IF(OR(I21="",D21=""),"",IF((I21-D21)=1,(I21-D21)&amp;" dia",(I21-D21)&amp;" dias")))</f>
        <v>240 dias</v>
      </c>
      <c r="K21" s="4" t="str">
        <f ca="1">IF('[1]Cadastro de Contratos'!$R21="SIM",IF(OR(Q21="",P21=""),"",IF(Q21&gt;=TODAY(),"Em vigência","Vencido")),IF(OR(I21="",D21=""),"",IF(I21&gt;=TODAY(),"Em vigência","Vencido")))</f>
        <v>Em vigência</v>
      </c>
      <c r="L21" s="4" t="str">
        <f ca="1">IF('[1]Cadastro de Contratos'!$R21="SIM",IF(Q21="","-",IF(K21="Vencido","-",Q21-TODAY()&amp;" dias")),IF(I21="","-",IF(K21="Vencido","-",I21-TODAY()&amp;" dias")))</f>
        <v>157 dias</v>
      </c>
    </row>
    <row r="22" spans="1:12" ht="191.25" x14ac:dyDescent="0.2">
      <c r="A22" s="3" t="s">
        <v>84</v>
      </c>
      <c r="B22" s="4">
        <v>2022</v>
      </c>
      <c r="C22" s="3" t="s">
        <v>85</v>
      </c>
      <c r="D22" s="5">
        <v>44685</v>
      </c>
      <c r="E22" s="4" t="s">
        <v>18</v>
      </c>
      <c r="F22" s="6">
        <v>21357</v>
      </c>
      <c r="G22" s="7" t="s">
        <v>86</v>
      </c>
      <c r="H22" s="5">
        <f>[1]!Registros[[#This Row],[Data da assinatura]]</f>
        <v>44669</v>
      </c>
      <c r="I22" s="5">
        <v>44926</v>
      </c>
      <c r="J22" s="4" t="str">
        <f>IF('[1]Cadastro de Contratos'!$R22="SIM",IF(OR(Q22="",P22=""),"",IF((Q22-P22)=1,(Q22-P22)&amp;" dia",(Q22-P22)&amp;" dias")),IF(OR(I22="",D22=""),"",IF((I22-D22)=1,(I22-D22)&amp;" dia",(I22-D22)&amp;" dias")))</f>
        <v>241 dias</v>
      </c>
      <c r="K22" s="4" t="str">
        <f ca="1">IF('[1]Cadastro de Contratos'!$R22="SIM",IF(OR(Q22="",P22=""),"",IF(Q22&gt;=TODAY(),"Em vigência","Vencido")),IF(OR(I22="",D22=""),"",IF(I22&gt;=TODAY(),"Em vigência","Vencido")))</f>
        <v>Em vigência</v>
      </c>
      <c r="L22" s="4" t="str">
        <f ca="1">IF('[1]Cadastro de Contratos'!$R22="SIM",IF(Q22="","-",IF(K22="Vencido","-",Q22-TODAY()&amp;" dias")),IF(I22="","-",IF(K22="Vencido","-",I22-TODAY()&amp;" dias")))</f>
        <v>157 dias</v>
      </c>
    </row>
    <row r="23" spans="1:12" ht="178.5" x14ac:dyDescent="0.2">
      <c r="A23" s="3" t="s">
        <v>87</v>
      </c>
      <c r="B23" s="4">
        <v>2022</v>
      </c>
      <c r="C23" s="3" t="s">
        <v>88</v>
      </c>
      <c r="D23" s="5">
        <v>44704</v>
      </c>
      <c r="E23" s="4" t="s">
        <v>22</v>
      </c>
      <c r="F23" s="6">
        <v>12000</v>
      </c>
      <c r="G23" s="7" t="s">
        <v>89</v>
      </c>
      <c r="H23" s="5">
        <f>[1]!Registros[[#This Row],[Data da assinatura]]</f>
        <v>44686</v>
      </c>
      <c r="I23" s="5">
        <v>44926</v>
      </c>
      <c r="J23" s="4" t="str">
        <f>IF('[1]Cadastro de Contratos'!$R23="SIM",IF(OR(Q23="",P23=""),"",IF((Q23-P23)=1,(Q23-P23)&amp;" dia",(Q23-P23)&amp;" dias")),IF(OR(I23="",D23=""),"",IF((I23-D23)=1,(I23-D23)&amp;" dia",(I23-D23)&amp;" dias")))</f>
        <v>222 dias</v>
      </c>
      <c r="K23" s="4" t="str">
        <f ca="1">IF('[1]Cadastro de Contratos'!$R23="SIM",IF(OR(Q23="",P23=""),"",IF(Q23&gt;=TODAY(),"Em vigência","Vencido")),IF(OR(I23="",D23=""),"",IF(I23&gt;=TODAY(),"Em vigência","Vencido")))</f>
        <v>Em vigência</v>
      </c>
      <c r="L23" s="4" t="str">
        <f ca="1">IF('[1]Cadastro de Contratos'!$R23="SIM",IF(Q23="","-",IF(K23="Vencido","-",Q23-TODAY()&amp;" dias")),IF(I23="","-",IF(K23="Vencido","-",I23-TODAY()&amp;" dias")))</f>
        <v>157 dias</v>
      </c>
    </row>
    <row r="24" spans="1:12" ht="344.25" x14ac:dyDescent="0.2">
      <c r="A24" s="3" t="s">
        <v>90</v>
      </c>
      <c r="B24" s="4">
        <v>2022</v>
      </c>
      <c r="C24" s="3" t="s">
        <v>91</v>
      </c>
      <c r="D24" s="5">
        <v>44704</v>
      </c>
      <c r="E24" s="4" t="s">
        <v>92</v>
      </c>
      <c r="F24" s="6">
        <v>60000</v>
      </c>
      <c r="G24" s="7" t="s">
        <v>93</v>
      </c>
      <c r="H24" s="5">
        <f>[1]!Registros[[#This Row],[Data da assinatura]]</f>
        <v>44685</v>
      </c>
      <c r="I24" s="5">
        <v>45069</v>
      </c>
      <c r="J24" s="4" t="str">
        <f>IF('[1]Cadastro de Contratos'!$R24="SIM",IF(OR(Q24="",P24=""),"",IF((Q24-P24)=1,(Q24-P24)&amp;" dia",(Q24-P24)&amp;" dias")),IF(OR(I24="",D24=""),"",IF((I24-D24)=1,(I24-D24)&amp;" dia",(I24-D24)&amp;" dias")))</f>
        <v>365 dias</v>
      </c>
      <c r="K24" s="4" t="str">
        <f ca="1">IF('[1]Cadastro de Contratos'!$R24="SIM",IF(OR(Q24="",P24=""),"",IF(Q24&gt;=TODAY(),"Em vigência","Vencido")),IF(OR(I24="",D24=""),"",IF(I24&gt;=TODAY(),"Em vigência","Vencido")))</f>
        <v>Em vigência</v>
      </c>
      <c r="L24" s="4" t="str">
        <f ca="1">IF('[1]Cadastro de Contratos'!$R24="SIM",IF(Q24="","-",IF(K24="Vencido","-",Q24-TODAY()&amp;" dias")),IF(I24="","-",IF(K24="Vencido","-",I24-TODAY()&amp;" dias")))</f>
        <v>300 dias</v>
      </c>
    </row>
    <row r="25" spans="1:12" ht="229.5" x14ac:dyDescent="0.2">
      <c r="A25" s="3" t="s">
        <v>94</v>
      </c>
      <c r="B25" s="4">
        <v>2022</v>
      </c>
      <c r="C25" s="3" t="s">
        <v>95</v>
      </c>
      <c r="D25" s="5">
        <v>44705</v>
      </c>
      <c r="E25" s="3" t="s">
        <v>96</v>
      </c>
      <c r="F25" s="6">
        <v>55000</v>
      </c>
      <c r="G25" s="7" t="s">
        <v>97</v>
      </c>
      <c r="H25" s="5">
        <f>[1]!Registros[[#This Row],[Data da assinatura]]</f>
        <v>44704</v>
      </c>
      <c r="I25" s="5">
        <v>44926</v>
      </c>
      <c r="J25" s="4" t="str">
        <f>IF('[1]Cadastro de Contratos'!$R25="SIM",IF(OR(Q25="",P25=""),"",IF((Q25-P25)=1,(Q25-P25)&amp;" dia",(Q25-P25)&amp;" dias")),IF(OR(I25="",D25=""),"",IF((I25-D25)=1,(I25-D25)&amp;" dia",(I25-D25)&amp;" dias")))</f>
        <v>221 dias</v>
      </c>
      <c r="K25" s="4" t="str">
        <f ca="1">IF('[1]Cadastro de Contratos'!$R25="SIM",IF(OR(Q25="",P25=""),"",IF(Q25&gt;=TODAY(),"Em vigência","Vencido")),IF(OR(I25="",D25=""),"",IF(I25&gt;=TODAY(),"Em vigência","Vencido")))</f>
        <v>Em vigência</v>
      </c>
      <c r="L25" s="4" t="str">
        <f ca="1">IF('[1]Cadastro de Contratos'!$R25="SIM",IF(Q25="","-",IF(K25="Vencido","-",Q25-TODAY()&amp;" dias")),IF(I25="","-",IF(K25="Vencido","-",I25-TODAY()&amp;" dias")))</f>
        <v>157 dias</v>
      </c>
    </row>
    <row r="26" spans="1:12" ht="242.25" x14ac:dyDescent="0.2">
      <c r="A26" s="3" t="s">
        <v>98</v>
      </c>
      <c r="B26" s="4">
        <v>2022</v>
      </c>
      <c r="C26" s="3" t="s">
        <v>99</v>
      </c>
      <c r="D26" s="5">
        <v>44712</v>
      </c>
      <c r="E26" s="4" t="s">
        <v>100</v>
      </c>
      <c r="F26" s="6">
        <v>32050</v>
      </c>
      <c r="G26" s="7" t="s">
        <v>101</v>
      </c>
      <c r="H26" s="5">
        <f>[1]!Registros[[#This Row],[Data da assinatura]]</f>
        <v>44704</v>
      </c>
      <c r="I26" s="5">
        <v>44926</v>
      </c>
      <c r="J26" s="4" t="str">
        <f>IF('[1]Cadastro de Contratos'!$R26="SIM",IF(OR(Q26="",P26=""),"",IF((Q26-P26)=1,(Q26-P26)&amp;" dia",(Q26-P26)&amp;" dias")),IF(OR(I26="",D26=""),"",IF((I26-D26)=1,(I26-D26)&amp;" dia",(I26-D26)&amp;" dias")))</f>
        <v>214 dias</v>
      </c>
      <c r="K26" s="4" t="str">
        <f ca="1">IF('[1]Cadastro de Contratos'!$R26="SIM",IF(OR(Q26="",P26=""),"",IF(Q26&gt;=TODAY(),"Em vigência","Vencido")),IF(OR(I26="",D26=""),"",IF(I26&gt;=TODAY(),"Em vigência","Vencido")))</f>
        <v>Em vigência</v>
      </c>
      <c r="L26" s="4" t="str">
        <f ca="1">IF('[1]Cadastro de Contratos'!$R26="SIM",IF(Q26="","-",IF(K26="Vencido","-",Q26-TODAY()&amp;" dias")),IF(I26="","-",IF(K26="Vencido","-",I26-TODAY()&amp;" dias")))</f>
        <v>157 dias</v>
      </c>
    </row>
    <row r="27" spans="1:12" ht="382.5" x14ac:dyDescent="0.2">
      <c r="A27" s="3" t="s">
        <v>102</v>
      </c>
      <c r="B27" s="4">
        <v>2022</v>
      </c>
      <c r="C27" s="3" t="s">
        <v>103</v>
      </c>
      <c r="D27" s="5">
        <v>44727</v>
      </c>
      <c r="E27" s="4" t="s">
        <v>104</v>
      </c>
      <c r="F27" s="6">
        <v>1990000</v>
      </c>
      <c r="G27" s="7" t="s">
        <v>105</v>
      </c>
      <c r="H27" s="5">
        <f>[1]!Registros[[#This Row],[Data da assinatura]]</f>
        <v>44705</v>
      </c>
      <c r="I27" s="5">
        <v>44926</v>
      </c>
      <c r="J27" s="4" t="str">
        <f>IF('[1]Cadastro de Contratos'!$R27="SIM",IF(OR(Q27="",P27=""),"",IF((Q27-P27)=1,(Q27-P27)&amp;" dia",(Q27-P27)&amp;" dias")),IF(OR(I27="",D27=""),"",IF((I27-D27)=1,(I27-D27)&amp;" dia",(I27-D27)&amp;" dias")))</f>
        <v>199 dias</v>
      </c>
      <c r="K27" s="4" t="str">
        <f ca="1">IF('[1]Cadastro de Contratos'!$R27="SIM",IF(OR(Q27="",P27=""),"",IF(Q27&gt;=TODAY(),"Em vigência","Vencido")),IF(OR(I27="",D27=""),"",IF(I27&gt;=TODAY(),"Em vigência","Vencido")))</f>
        <v>Em vigência</v>
      </c>
      <c r="L27" s="4" t="str">
        <f ca="1">IF('[1]Cadastro de Contratos'!$R27="SIM",IF(Q27="","-",IF(K27="Vencido","-",Q27-TODAY()&amp;" dias")),IF(I27="","-",IF(K27="Vencido","-",I27-TODAY()&amp;" dias")))</f>
        <v>157 dias</v>
      </c>
    </row>
    <row r="28" spans="1:12" ht="140.25" x14ac:dyDescent="0.2">
      <c r="A28" s="3" t="s">
        <v>106</v>
      </c>
      <c r="B28" s="4">
        <v>2022</v>
      </c>
      <c r="C28" s="3" t="s">
        <v>107</v>
      </c>
      <c r="D28" s="5">
        <v>44732</v>
      </c>
      <c r="E28" s="4" t="s">
        <v>61</v>
      </c>
      <c r="F28" s="6">
        <v>103990</v>
      </c>
      <c r="G28" s="7" t="s">
        <v>108</v>
      </c>
      <c r="H28" s="5">
        <f>[1]!Registros[[#This Row],[Data da assinatura]]</f>
        <v>44712</v>
      </c>
      <c r="I28" s="5">
        <v>44926</v>
      </c>
      <c r="J28" s="4" t="str">
        <f>IF('[1]Cadastro de Contratos'!$R28="SIM",IF(OR(Q28="",P28=""),"",IF((Q28-P28)=1,(Q28-P28)&amp;" dia",(Q28-P28)&amp;" dias")),IF(OR(I28="",D28=""),"",IF((I28-D28)=1,(I28-D28)&amp;" dia",(I28-D28)&amp;" dias")))</f>
        <v>194 dias</v>
      </c>
      <c r="K28" s="4" t="str">
        <f ca="1">IF('[1]Cadastro de Contratos'!$R28="SIM",IF(OR(Q28="",P28=""),"",IF(Q28&gt;=TODAY(),"Em vigência","Vencido")),IF(OR(I28="",D28=""),"",IF(I28&gt;=TODAY(),"Em vigência","Vencido")))</f>
        <v>Em vigência</v>
      </c>
      <c r="L28" s="4" t="str">
        <f ca="1">IF('[1]Cadastro de Contratos'!$R28="SIM",IF(Q28="","-",IF(K28="Vencido","-",Q28-TODAY()&amp;" dias")),IF(I28="","-",IF(K28="Vencido","-",I28-TODAY()&amp;" dias")))</f>
        <v>157 dias</v>
      </c>
    </row>
    <row r="29" spans="1:12" ht="267.75" x14ac:dyDescent="0.2">
      <c r="A29" s="3" t="s">
        <v>109</v>
      </c>
      <c r="B29" s="4">
        <v>2022</v>
      </c>
      <c r="C29" s="3" t="s">
        <v>110</v>
      </c>
      <c r="D29" s="5">
        <v>44739</v>
      </c>
      <c r="E29" s="4" t="s">
        <v>18</v>
      </c>
      <c r="F29" s="6">
        <v>8000</v>
      </c>
      <c r="G29" s="7" t="s">
        <v>111</v>
      </c>
      <c r="H29" s="5">
        <f>[1]!Registros[[#This Row],[Data da assinatura]]</f>
        <v>44727</v>
      </c>
      <c r="I29" s="5">
        <v>44926</v>
      </c>
      <c r="J29" s="4" t="str">
        <f>IF('[1]Cadastro de Contratos'!$R29="SIM",IF(OR(Q29="",P29=""),"",IF((Q29-P29)=1,(Q29-P29)&amp;" dia",(Q29-P29)&amp;" dias")),IF(OR(I29="",D29=""),"",IF((I29-D29)=1,(I29-D29)&amp;" dia",(I29-D29)&amp;" dias")))</f>
        <v>187 dias</v>
      </c>
      <c r="K29" s="4" t="str">
        <f ca="1">IF('[1]Cadastro de Contratos'!$R29="SIM",IF(OR(Q29="",P29=""),"",IF(Q29&gt;=TODAY(),"Em vigência","Vencido")),IF(OR(I29="",D29=""),"",IF(I29&gt;=TODAY(),"Em vigência","Vencido")))</f>
        <v>Em vigência</v>
      </c>
      <c r="L29" s="4" t="str">
        <f ca="1">IF('[1]Cadastro de Contratos'!$R29="SIM",IF(Q29="","-",IF(K29="Vencido","-",Q29-TODAY()&amp;" dias")),IF(I29="","-",IF(K29="Vencido","-",I29-TODAY()&amp;" dias")))</f>
        <v>157 dias</v>
      </c>
    </row>
    <row r="30" spans="1:12" ht="140.25" x14ac:dyDescent="0.2">
      <c r="A30" s="3" t="s">
        <v>112</v>
      </c>
      <c r="B30" s="4">
        <v>2022</v>
      </c>
      <c r="C30" s="3" t="s">
        <v>113</v>
      </c>
      <c r="D30" s="5">
        <v>44741</v>
      </c>
      <c r="E30" s="4" t="s">
        <v>18</v>
      </c>
      <c r="F30" s="6">
        <v>2640</v>
      </c>
      <c r="G30" s="7" t="s">
        <v>114</v>
      </c>
      <c r="H30" s="5">
        <f>[1]!Registros[[#This Row],[Data da assinatura]]</f>
        <v>44732</v>
      </c>
      <c r="I30" s="5">
        <v>44926</v>
      </c>
      <c r="J30" s="4" t="str">
        <f>IF('[1]Cadastro de Contratos'!$R30="SIM",IF(OR(Q30="",P30=""),"",IF((Q30-P30)=1,(Q30-P30)&amp;" dia",(Q30-P30)&amp;" dias")),IF(OR(I30="",D30=""),"",IF((I30-D30)=1,(I30-D30)&amp;" dia",(I30-D30)&amp;" dias")))</f>
        <v>185 dias</v>
      </c>
      <c r="K30" s="4" t="str">
        <f ca="1">IF('[1]Cadastro de Contratos'!$R30="SIM",IF(OR(Q30="",P30=""),"",IF(Q30&gt;=TODAY(),"Em vigência","Vencido")),IF(OR(I30="",D30=""),"",IF(I30&gt;=TODAY(),"Em vigência","Vencido")))</f>
        <v>Em vigência</v>
      </c>
      <c r="L30" s="4" t="str">
        <f ca="1">IF('[1]Cadastro de Contratos'!$R30="SIM",IF(Q30="","-",IF(K30="Vencido","-",Q30-TODAY()&amp;" dias")),IF(I30="","-",IF(K30="Vencido","-",I30-TODAY()&amp;" dias")))</f>
        <v>157 dias</v>
      </c>
    </row>
    <row r="31" spans="1:12" ht="114.75" x14ac:dyDescent="0.2">
      <c r="A31" s="3" t="s">
        <v>115</v>
      </c>
      <c r="B31" s="4">
        <v>2022</v>
      </c>
      <c r="C31" s="3" t="s">
        <v>116</v>
      </c>
      <c r="D31" s="5">
        <v>44749</v>
      </c>
      <c r="E31" s="4" t="s">
        <v>18</v>
      </c>
      <c r="F31" s="6">
        <v>945</v>
      </c>
      <c r="G31" s="7" t="s">
        <v>117</v>
      </c>
      <c r="H31" s="5">
        <f>[1]!Registros[[#This Row],[Data da assinatura]]</f>
        <v>44739</v>
      </c>
      <c r="I31" s="5">
        <v>44926</v>
      </c>
      <c r="J31" s="4" t="str">
        <f>IF('[1]Cadastro de Contratos'!$R31="SIM",IF(OR(Q31="",P31=""),"",IF((Q31-P31)=1,(Q31-P31)&amp;" dia",(Q31-P31)&amp;" dias")),IF(OR(I31="",D31=""),"",IF((I31-D31)=1,(I31-D31)&amp;" dia",(I31-D31)&amp;" dias")))</f>
        <v>177 dias</v>
      </c>
      <c r="K31" s="4" t="str">
        <f ca="1">IF('[1]Cadastro de Contratos'!$R31="SIM",IF(OR(Q31="",P31=""),"",IF(Q31&gt;=TODAY(),"Em vigência","Vencido")),IF(OR(I31="",D31=""),"",IF(I31&gt;=TODAY(),"Em vigência","Vencido")))</f>
        <v>Em vigência</v>
      </c>
      <c r="L31" s="4" t="str">
        <f ca="1">IF('[1]Cadastro de Contratos'!$R31="SIM",IF(Q31="","-",IF(K31="Vencido","-",Q31-TODAY()&amp;" dias")),IF(I31="","-",IF(K31="Vencido","-",I31-TODAY()&amp;" dias")))</f>
        <v>157 dias</v>
      </c>
    </row>
    <row r="32" spans="1:12" ht="127.5" x14ac:dyDescent="0.2">
      <c r="A32" s="3" t="s">
        <v>118</v>
      </c>
      <c r="B32" s="4">
        <v>2022</v>
      </c>
      <c r="C32" s="3" t="s">
        <v>119</v>
      </c>
      <c r="D32" s="5">
        <v>44718</v>
      </c>
      <c r="E32" s="4" t="s">
        <v>18</v>
      </c>
      <c r="F32" s="6">
        <v>20550</v>
      </c>
      <c r="G32" s="7" t="s">
        <v>120</v>
      </c>
      <c r="H32" s="5">
        <f>[1]!Registros[[#This Row],[Data da assinatura]]</f>
        <v>44741</v>
      </c>
      <c r="I32" s="5">
        <v>44926</v>
      </c>
      <c r="J32" s="4" t="str">
        <f>IF('[1]Cadastro de Contratos'!$R32="SIM",IF(OR(Q32="",P32=""),"",IF((Q32-P32)=1,(Q32-P32)&amp;" dia",(Q32-P32)&amp;" dias")),IF(OR(I32="",D32=""),"",IF((I32-D32)=1,(I32-D32)&amp;" dia",(I32-D32)&amp;" dias")))</f>
        <v>208 dias</v>
      </c>
      <c r="K32" s="4" t="str">
        <f ca="1">IF('[1]Cadastro de Contratos'!$R32="SIM",IF(OR(Q32="",P32=""),"",IF(Q32&gt;=TODAY(),"Em vigência","Vencido")),IF(OR(I32="",D32=""),"",IF(I32&gt;=TODAY(),"Em vigência","Vencido")))</f>
        <v>Em vigência</v>
      </c>
      <c r="L32" s="4" t="str">
        <f ca="1">IF('[1]Cadastro de Contratos'!$R32="SIM",IF(Q32="","-",IF(K32="Vencido","-",Q32-TODAY()&amp;" dias")),IF(I32="","-",IF(K32="Vencido","-",I32-TODAY()&amp;" dias")))</f>
        <v>157 dias</v>
      </c>
    </row>
    <row r="33" spans="1:12" ht="408" x14ac:dyDescent="0.2">
      <c r="A33" s="3" t="s">
        <v>121</v>
      </c>
      <c r="B33" s="4">
        <v>2022</v>
      </c>
      <c r="C33" s="3" t="s">
        <v>122</v>
      </c>
      <c r="D33" s="5">
        <v>44756</v>
      </c>
      <c r="E33" s="4" t="s">
        <v>18</v>
      </c>
      <c r="F33" s="6">
        <v>1798</v>
      </c>
      <c r="G33" s="7" t="s">
        <v>123</v>
      </c>
      <c r="H33" s="5">
        <f>[1]!Registros[[#This Row],[Data da assinatura]]</f>
        <v>44749</v>
      </c>
      <c r="I33" s="5">
        <v>45118</v>
      </c>
      <c r="J33" s="4" t="str">
        <f>IF('[1]Cadastro de Contratos'!$R33="SIM",IF(OR(Q33="",P33=""),"",IF((Q33-P33)=1,(Q33-P33)&amp;" dia",(Q33-P33)&amp;" dias")),IF(OR(I33="",D33=""),"",IF((I33-D33)=1,(I33-D33)&amp;" dia",(I33-D33)&amp;" dias")))</f>
        <v>362 dias</v>
      </c>
      <c r="K33" s="4" t="str">
        <f ca="1">IF('[1]Cadastro de Contratos'!$R33="SIM",IF(OR(Q33="",P33=""),"",IF(Q33&gt;=TODAY(),"Em vigência","Vencido")),IF(OR(I33="",D33=""),"",IF(I33&gt;=TODAY(),"Em vigência","Vencido")))</f>
        <v>Em vigência</v>
      </c>
      <c r="L33" s="4" t="str">
        <f ca="1">IF('[1]Cadastro de Contratos'!$R33="SIM",IF(Q33="","-",IF(K33="Vencido","-",Q33-TODAY()&amp;" dias")),IF(I33="","-",IF(K33="Vencido","-",I33-TODAY()&amp;" dias")))</f>
        <v>349 dias</v>
      </c>
    </row>
    <row r="34" spans="1:12" ht="229.5" x14ac:dyDescent="0.2">
      <c r="A34" s="3" t="s">
        <v>124</v>
      </c>
      <c r="B34" s="4">
        <v>2022</v>
      </c>
      <c r="C34" s="3" t="s">
        <v>125</v>
      </c>
      <c r="D34" s="5">
        <v>44732</v>
      </c>
      <c r="E34" s="4" t="s">
        <v>18</v>
      </c>
      <c r="F34" s="6">
        <v>3600</v>
      </c>
      <c r="G34" s="7" t="s">
        <v>126</v>
      </c>
      <c r="H34" s="5">
        <f>[1]!Registros[[#This Row],[Data da assinatura]]</f>
        <v>44718</v>
      </c>
      <c r="I34" s="5">
        <v>44926</v>
      </c>
      <c r="J34" s="4" t="str">
        <f>IF('[1]Cadastro de Contratos'!$R34="SIM",IF(OR(Q34="",P34=""),"",IF((Q34-P34)=1,(Q34-P34)&amp;" dia",(Q34-P34)&amp;" dias")),IF(OR(I34="",D34=""),"",IF((I34-D34)=1,(I34-D34)&amp;" dia",(I34-D34)&amp;" dias")))</f>
        <v>194 dias</v>
      </c>
      <c r="K34" s="4" t="str">
        <f ca="1">IF('[1]Cadastro de Contratos'!$R34="SIM",IF(OR(Q34="",P34=""),"",IF(Q34&gt;=TODAY(),"Em vigência","Vencido")),IF(OR(I34="",D34=""),"",IF(I34&gt;=TODAY(),"Em vigência","Vencido")))</f>
        <v>Em vigência</v>
      </c>
      <c r="L34" s="4" t="str">
        <f ca="1">IF('[1]Cadastro de Contratos'!$R34="SIM",IF(Q34="","-",IF(K34="Vencido","-",Q34-TODAY()&amp;" dias")),IF(I34="","-",IF(K34="Vencido","-",I34-TODAY()&amp;" dias")))</f>
        <v>157 dias</v>
      </c>
    </row>
    <row r="35" spans="1:12" x14ac:dyDescent="0.2">
      <c r="A35" s="8"/>
      <c r="B35" s="9"/>
      <c r="C35" s="8"/>
      <c r="D35" s="10"/>
      <c r="E35" s="9"/>
      <c r="F35" s="11"/>
      <c r="G35" s="12"/>
      <c r="H35" s="10"/>
      <c r="I35" s="10"/>
      <c r="J35" s="9" t="str">
        <f>IF('[1]Cadastro de Contratos'!$R35="SIM",IF(OR(Q35="",P35=""),"",IF((Q35-P35)=1,(Q35-P35)&amp;" dia",(Q35-P35)&amp;" dias")),IF(OR(I35="",D35=""),"",IF((I35-D35)=1,(I35-D35)&amp;" dia",(I35-D35)&amp;" dias")))</f>
        <v/>
      </c>
      <c r="K35" s="9" t="str">
        <f ca="1">IF('[1]Cadastro de Contratos'!$R35="SIM",IF(OR(Q35="",P35=""),"",IF(Q35&gt;=TODAY(),"Em vigência","Vencido")),IF(OR(I35="",D35=""),"",IF(I35&gt;=TODAY(),"Em vigência","Vencido")))</f>
        <v/>
      </c>
      <c r="L35" s="9" t="str">
        <f ca="1">IF('[1]Cadastro de Contratos'!$R35="SIM",IF(Q35="","-",IF(K35="Vencido","-",Q35-TODAY()&amp;" dias")),IF(I35="","-",IF(K35="Vencido","-",I35-TODAY()&amp;" dias")))</f>
        <v>-</v>
      </c>
    </row>
    <row r="36" spans="1:12" x14ac:dyDescent="0.2">
      <c r="A36" s="3"/>
      <c r="B36" s="4"/>
      <c r="C36" s="3"/>
      <c r="D36" s="5"/>
      <c r="E36" s="4"/>
      <c r="F36" s="6"/>
      <c r="G36" s="7"/>
      <c r="H36" s="5"/>
      <c r="I36" s="5"/>
      <c r="J36" s="4" t="str">
        <f>IF('[1]Cadastro de Contratos'!$R36="SIM",IF(OR(Q36="",P36=""),"",IF((Q36-P36)=1,(Q36-P36)&amp;" dia",(Q36-P36)&amp;" dias")),IF(OR(I36="",D36=""),"",IF((I36-D36)=1,(I36-D36)&amp;" dia",(I36-D36)&amp;" dias")))</f>
        <v/>
      </c>
      <c r="K36" s="4" t="str">
        <f ca="1">IF('[1]Cadastro de Contratos'!$R36="SIM",IF(OR(Q36="",P36=""),"",IF(Q36&gt;=TODAY(),"Em vigência","Vencido")),IF(OR(I36="",D36=""),"",IF(I36&gt;=TODAY(),"Em vigência","Vencido")))</f>
        <v/>
      </c>
      <c r="L36" s="4" t="str">
        <f ca="1">IF('[1]Cadastro de Contratos'!$R36="SIM",IF(Q36="","-",IF(K36="Vencido","-",Q36-TODAY()&amp;" dias")),IF(I36="","-",IF(K36="Vencido","-",I36-TODAY()&amp;" dias")))</f>
        <v>-</v>
      </c>
    </row>
    <row r="37" spans="1:12" ht="178.5" x14ac:dyDescent="0.2">
      <c r="A37" s="3" t="s">
        <v>127</v>
      </c>
      <c r="B37" s="4">
        <v>2021</v>
      </c>
      <c r="C37" s="3" t="s">
        <v>128</v>
      </c>
      <c r="D37" s="5">
        <v>44546</v>
      </c>
      <c r="E37" s="4" t="s">
        <v>18</v>
      </c>
      <c r="F37" s="6">
        <v>549344.52</v>
      </c>
      <c r="G37" s="7" t="s">
        <v>129</v>
      </c>
      <c r="H37" s="5">
        <v>44565</v>
      </c>
      <c r="I37" s="5">
        <v>44930</v>
      </c>
      <c r="J37" s="4" t="str">
        <f>IF('[1]Cadastro de Contratos'!$R37="SIM",IF(OR(Q37="",P37=""),"",IF((Q37-P37)=1,(Q37-P37)&amp;" dia",(Q37-P37)&amp;" dias")),IF(OR(I37="",D37=""),"",IF((I37-D37)=1,(I37-D37)&amp;" dia",(I37-D37)&amp;" dias")))</f>
        <v>384 dias</v>
      </c>
      <c r="K37" s="4" t="str">
        <f ca="1">IF('[1]Cadastro de Contratos'!$R37="SIM",IF(OR(Q37="",P37=""),"",IF(Q37&gt;=TODAY(),"Em vigência","Vencido")),IF(OR(I37="",D37=""),"",IF(I37&gt;=TODAY(),"Em vigência","Vencido")))</f>
        <v>Em vigência</v>
      </c>
      <c r="L37" s="4" t="str">
        <f ca="1">IF('[1]Cadastro de Contratos'!$R37="SIM",IF(Q37="","-",IF(K37="Vencido","-",Q37-TODAY()&amp;" dias")),IF(I37="","-",IF(K37="Vencido","-",I37-TODAY()&amp;" dias")))</f>
        <v>161 dias</v>
      </c>
    </row>
    <row r="38" spans="1:12" ht="229.5" x14ac:dyDescent="0.2">
      <c r="A38" s="3" t="s">
        <v>130</v>
      </c>
      <c r="B38" s="4">
        <v>2021</v>
      </c>
      <c r="C38" s="3" t="s">
        <v>131</v>
      </c>
      <c r="D38" s="5">
        <v>44544</v>
      </c>
      <c r="E38" s="4" t="s">
        <v>55</v>
      </c>
      <c r="F38" s="6">
        <v>18000</v>
      </c>
      <c r="G38" s="7" t="s">
        <v>132</v>
      </c>
      <c r="H38" s="5">
        <v>44562</v>
      </c>
      <c r="I38" s="5">
        <v>44926</v>
      </c>
      <c r="J38" s="4" t="str">
        <f>IF('[1]Cadastro de Contratos'!$R38="SIM",IF(OR(Q38="",P38=""),"",IF((Q38-P38)=1,(Q38-P38)&amp;" dia",(Q38-P38)&amp;" dias")),IF(OR(I38="",D38=""),"",IF((I38-D38)=1,(I38-D38)&amp;" dia",(I38-D38)&amp;" dias")))</f>
        <v>382 dias</v>
      </c>
      <c r="K38" s="4" t="str">
        <f ca="1">IF('[1]Cadastro de Contratos'!$R38="SIM",IF(OR(Q38="",P38=""),"",IF(Q38&gt;=TODAY(),"Em vigência","Vencido")),IF(OR(I38="",D38=""),"",IF(I38&gt;=TODAY(),"Em vigência","Vencido")))</f>
        <v>Em vigência</v>
      </c>
      <c r="L38" s="4" t="str">
        <f ca="1">IF('[1]Cadastro de Contratos'!$R38="SIM",IF(Q38="","-",IF(K38="Vencido","-",Q38-TODAY()&amp;" dias")),IF(I38="","-",IF(K38="Vencido","-",I38-TODAY()&amp;" dias")))</f>
        <v>157 dias</v>
      </c>
    </row>
    <row r="39" spans="1:12" ht="242.25" x14ac:dyDescent="0.2">
      <c r="A39" s="3" t="s">
        <v>133</v>
      </c>
      <c r="B39" s="4">
        <v>2021</v>
      </c>
      <c r="C39" s="3" t="s">
        <v>134</v>
      </c>
      <c r="D39" s="5">
        <v>44543</v>
      </c>
      <c r="E39" s="4" t="s">
        <v>22</v>
      </c>
      <c r="F39" s="6"/>
      <c r="G39" s="7" t="s">
        <v>135</v>
      </c>
      <c r="H39" s="5">
        <v>44562</v>
      </c>
      <c r="I39" s="5">
        <v>44926</v>
      </c>
      <c r="J39" s="4" t="str">
        <f>IF('[1]Cadastro de Contratos'!$R39="SIM",IF(OR(Q39="",P39=""),"",IF((Q39-P39)=1,(Q39-P39)&amp;" dia",(Q39-P39)&amp;" dias")),IF(OR(I39="",D39=""),"",IF((I39-D39)=1,(I39-D39)&amp;" dia",(I39-D39)&amp;" dias")))</f>
        <v>383 dias</v>
      </c>
      <c r="K39" s="4" t="str">
        <f ca="1">IF('[1]Cadastro de Contratos'!$R39="SIM",IF(OR(Q39="",P39=""),"",IF(Q39&gt;=TODAY(),"Em vigência","Vencido")),IF(OR(I39="",D39=""),"",IF(I39&gt;=TODAY(),"Em vigência","Vencido")))</f>
        <v>Em vigência</v>
      </c>
      <c r="L39" s="4" t="str">
        <f ca="1">IF('[1]Cadastro de Contratos'!$R39="SIM",IF(Q39="","-",IF(K39="Vencido","-",Q39-TODAY()&amp;" dias")),IF(I39="","-",IF(K39="Vencido","-",I39-TODAY()&amp;" dias")))</f>
        <v>157 dias</v>
      </c>
    </row>
    <row r="40" spans="1:12" ht="242.25" x14ac:dyDescent="0.2">
      <c r="A40" s="3" t="s">
        <v>136</v>
      </c>
      <c r="B40" s="4">
        <v>2021</v>
      </c>
      <c r="C40" s="3" t="s">
        <v>137</v>
      </c>
      <c r="D40" s="5">
        <v>44209</v>
      </c>
      <c r="E40" s="4" t="s">
        <v>22</v>
      </c>
      <c r="F40" s="6"/>
      <c r="G40" s="7" t="s">
        <v>138</v>
      </c>
      <c r="H40" s="5">
        <v>44562</v>
      </c>
      <c r="I40" s="5">
        <v>44926</v>
      </c>
      <c r="J40" s="4" t="str">
        <f>IF('[1]Cadastro de Contratos'!$R40="SIM",IF(OR(Q40="",P40=""),"",IF((Q40-P40)=1,(Q40-P40)&amp;" dia",(Q40-P40)&amp;" dias")),IF(OR(I40="",D40=""),"",IF((I40-D40)=1,(I40-D40)&amp;" dia",(I40-D40)&amp;" dias")))</f>
        <v>717 dias</v>
      </c>
      <c r="K40" s="4" t="str">
        <f ca="1">IF('[1]Cadastro de Contratos'!$R40="SIM",IF(OR(Q40="",P40=""),"",IF(Q40&gt;=TODAY(),"Em vigência","Vencido")),IF(OR(I40="",D40=""),"",IF(I40&gt;=TODAY(),"Em vigência","Vencido")))</f>
        <v>Em vigência</v>
      </c>
      <c r="L40" s="4" t="str">
        <f ca="1">IF('[1]Cadastro de Contratos'!$R40="SIM",IF(Q40="","-",IF(K40="Vencido","-",Q40-TODAY()&amp;" dias")),IF(I40="","-",IF(K40="Vencido","-",I40-TODAY()&amp;" dias")))</f>
        <v>157 dias</v>
      </c>
    </row>
    <row r="41" spans="1:12" ht="114.75" x14ac:dyDescent="0.2">
      <c r="A41" s="3" t="s">
        <v>139</v>
      </c>
      <c r="B41" s="4">
        <v>2021</v>
      </c>
      <c r="C41" s="3" t="s">
        <v>140</v>
      </c>
      <c r="D41" s="5">
        <v>44540</v>
      </c>
      <c r="E41" s="4" t="s">
        <v>33</v>
      </c>
      <c r="F41" s="6">
        <v>46286.33</v>
      </c>
      <c r="G41" s="7" t="s">
        <v>141</v>
      </c>
      <c r="H41" s="5">
        <v>44562</v>
      </c>
      <c r="I41" s="5">
        <v>44926</v>
      </c>
      <c r="J41" s="4" t="str">
        <f>IF('[1]Cadastro de Contratos'!$R41="SIM",IF(OR(Q41="",P41=""),"",IF((Q41-P41)=1,(Q41-P41)&amp;" dia",(Q41-P41)&amp;" dias")),IF(OR(I41="",D41=""),"",IF((I41-D41)=1,(I41-D41)&amp;" dia",(I41-D41)&amp;" dias")))</f>
        <v>386 dias</v>
      </c>
      <c r="K41" s="4" t="str">
        <f ca="1">IF('[1]Cadastro de Contratos'!$R41="SIM",IF(OR(Q41="",P41=""),"",IF(Q41&gt;=TODAY(),"Em vigência","Vencido")),IF(OR(I41="",D41=""),"",IF(I41&gt;=TODAY(),"Em vigência","Vencido")))</f>
        <v>Em vigência</v>
      </c>
      <c r="L41" s="4" t="str">
        <f ca="1">IF('[1]Cadastro de Contratos'!$R41="SIM",IF(Q41="","-",IF(K41="Vencido","-",Q41-TODAY()&amp;" dias")),IF(I41="","-",IF(K41="Vencido","-",I41-TODAY()&amp;" dias")))</f>
        <v>157 dias</v>
      </c>
    </row>
    <row r="42" spans="1:12" ht="267.75" x14ac:dyDescent="0.2">
      <c r="A42" s="3" t="s">
        <v>142</v>
      </c>
      <c r="B42" s="4">
        <v>2021</v>
      </c>
      <c r="C42" s="3" t="s">
        <v>143</v>
      </c>
      <c r="D42" s="5">
        <v>44537</v>
      </c>
      <c r="E42" s="4" t="s">
        <v>18</v>
      </c>
      <c r="F42" s="6">
        <v>22761.72</v>
      </c>
      <c r="G42" s="7" t="s">
        <v>144</v>
      </c>
      <c r="H42" s="5">
        <v>44589</v>
      </c>
      <c r="I42" s="5">
        <v>44954</v>
      </c>
      <c r="J42" s="4" t="str">
        <f>IF('[1]Cadastro de Contratos'!$R42="SIM",IF(OR(Q42="",P42=""),"",IF((Q42-P42)=1,(Q42-P42)&amp;" dia",(Q42-P42)&amp;" dias")),IF(OR(I42="",D42=""),"",IF((I42-D42)=1,(I42-D42)&amp;" dia",(I42-D42)&amp;" dias")))</f>
        <v>417 dias</v>
      </c>
      <c r="K42" s="4" t="str">
        <f ca="1">IF('[1]Cadastro de Contratos'!$R42="SIM",IF(OR(Q42="",P42=""),"",IF(Q42&gt;=TODAY(),"Em vigência","Vencido")),IF(OR(I42="",D42=""),"",IF(I42&gt;=TODAY(),"Em vigência","Vencido")))</f>
        <v>Em vigência</v>
      </c>
      <c r="L42" s="4" t="str">
        <f ca="1">IF('[1]Cadastro de Contratos'!$R42="SIM",IF(Q42="","-",IF(K42="Vencido","-",Q42-TODAY()&amp;" dias")),IF(I42="","-",IF(K42="Vencido","-",I42-TODAY()&amp;" dias")))</f>
        <v>185 dias</v>
      </c>
    </row>
    <row r="43" spans="1:12" ht="216.75" x14ac:dyDescent="0.2">
      <c r="A43" s="3" t="s">
        <v>145</v>
      </c>
      <c r="B43" s="4">
        <v>2021</v>
      </c>
      <c r="C43" s="3" t="s">
        <v>146</v>
      </c>
      <c r="D43" s="5">
        <v>44537</v>
      </c>
      <c r="E43" s="4" t="s">
        <v>18</v>
      </c>
      <c r="F43" s="13">
        <v>13539.24</v>
      </c>
      <c r="G43" s="7" t="s">
        <v>147</v>
      </c>
      <c r="H43" s="5">
        <v>44569</v>
      </c>
      <c r="I43" s="5">
        <v>44934</v>
      </c>
      <c r="J43" s="4" t="str">
        <f>IF('[1]Cadastro de Contratos'!$R43="SIM",IF(OR(Q43="",P43=""),"",IF((Q43-P43)=1,(Q43-P43)&amp;" dia",(Q43-P43)&amp;" dias")),IF(OR(I43="",D43=""),"",IF((I43-D43)=1,(I43-D43)&amp;" dia",(I43-D43)&amp;" dias")))</f>
        <v>397 dias</v>
      </c>
      <c r="K43" s="4" t="str">
        <f ca="1">IF('[1]Cadastro de Contratos'!$R43="SIM",IF(OR(Q43="",P43=""),"",IF(Q43&gt;=TODAY(),"Em vigência","Vencido")),IF(OR(I43="",D43=""),"",IF(I43&gt;=TODAY(),"Em vigência","Vencido")))</f>
        <v>Em vigência</v>
      </c>
      <c r="L43" s="4" t="str">
        <f ca="1">IF('[1]Cadastro de Contratos'!$R43="SIM",IF(Q43="","-",IF(K43="Vencido","-",Q43-TODAY()&amp;" dias")),IF(I43="","-",IF(K43="Vencido","-",I43-TODAY()&amp;" dias")))</f>
        <v>165 dias</v>
      </c>
    </row>
    <row r="44" spans="1:12" ht="318.75" x14ac:dyDescent="0.2">
      <c r="A44" s="3" t="s">
        <v>148</v>
      </c>
      <c r="B44" s="4">
        <v>2021</v>
      </c>
      <c r="C44" s="3" t="s">
        <v>149</v>
      </c>
      <c r="D44" s="5">
        <v>44537</v>
      </c>
      <c r="E44" s="4" t="s">
        <v>150</v>
      </c>
      <c r="F44" s="6">
        <v>20400</v>
      </c>
      <c r="G44" s="7" t="s">
        <v>151</v>
      </c>
      <c r="H44" s="5">
        <v>44562</v>
      </c>
      <c r="I44" s="5">
        <v>44926</v>
      </c>
      <c r="J44" s="4" t="str">
        <f>IF('[1]Cadastro de Contratos'!$R44="SIM",IF(OR(Q44="",P44=""),"",IF((Q44-P44)=1,(Q44-P44)&amp;" dia",(Q44-P44)&amp;" dias")),IF(OR(I44="",D44=""),"",IF((I44-D44)=1,(I44-D44)&amp;" dia",(I44-D44)&amp;" dias")))</f>
        <v>389 dias</v>
      </c>
      <c r="K44" s="4" t="str">
        <f ca="1">IF('[1]Cadastro de Contratos'!$R44="SIM",IF(OR(Q44="",P44=""),"",IF(Q44&gt;=TODAY(),"Em vigência","Vencido")),IF(OR(I44="",D44=""),"",IF(I44&gt;=TODAY(),"Em vigência","Vencido")))</f>
        <v>Em vigência</v>
      </c>
      <c r="L44" s="4" t="str">
        <f ca="1">IF('[1]Cadastro de Contratos'!$R44="SIM",IF(Q44="","-",IF(K44="Vencido","-",Q44-TODAY()&amp;" dias")),IF(I44="","-",IF(K44="Vencido","-",I44-TODAY()&amp;" dias")))</f>
        <v>157 dias</v>
      </c>
    </row>
    <row r="45" spans="1:12" ht="293.25" x14ac:dyDescent="0.2">
      <c r="A45" s="3" t="s">
        <v>152</v>
      </c>
      <c r="B45" s="4">
        <v>2021</v>
      </c>
      <c r="C45" s="3" t="s">
        <v>153</v>
      </c>
      <c r="D45" s="5">
        <v>44537</v>
      </c>
      <c r="E45" s="4" t="s">
        <v>18</v>
      </c>
      <c r="F45" s="6">
        <v>3600</v>
      </c>
      <c r="G45" s="7" t="s">
        <v>154</v>
      </c>
      <c r="H45" s="5">
        <v>44562</v>
      </c>
      <c r="I45" s="5">
        <v>44926</v>
      </c>
      <c r="J45" s="4" t="str">
        <f>IF('[1]Cadastro de Contratos'!$R45="SIM",IF(OR(Q45="",P45=""),"",IF((Q45-P45)=1,(Q45-P45)&amp;" dia",(Q45-P45)&amp;" dias")),IF(OR(I45="",D45=""),"",IF((I45-D45)=1,(I45-D45)&amp;" dia",(I45-D45)&amp;" dias")))</f>
        <v>389 dias</v>
      </c>
      <c r="K45" s="4" t="str">
        <f ca="1">IF('[1]Cadastro de Contratos'!$R45="SIM",IF(OR(Q45="",P45=""),"",IF(Q45&gt;=TODAY(),"Em vigência","Vencido")),IF(OR(I45="",D45=""),"",IF(I45&gt;=TODAY(),"Em vigência","Vencido")))</f>
        <v>Em vigência</v>
      </c>
      <c r="L45" s="4" t="str">
        <f ca="1">IF('[1]Cadastro de Contratos'!$R45="SIM",IF(Q45="","-",IF(K45="Vencido","-",Q45-TODAY()&amp;" dias")),IF(I45="","-",IF(K45="Vencido","-",I45-TODAY()&amp;" dias")))</f>
        <v>157 dias</v>
      </c>
    </row>
    <row r="46" spans="1:12" ht="408" x14ac:dyDescent="0.2">
      <c r="A46" s="3" t="s">
        <v>155</v>
      </c>
      <c r="B46" s="4">
        <v>2021</v>
      </c>
      <c r="C46" s="3" t="s">
        <v>156</v>
      </c>
      <c r="D46" s="5">
        <v>44902</v>
      </c>
      <c r="E46" s="4" t="s">
        <v>33</v>
      </c>
      <c r="F46" s="13">
        <v>6657.28</v>
      </c>
      <c r="G46" s="7" t="s">
        <v>157</v>
      </c>
      <c r="H46" s="5">
        <v>44562</v>
      </c>
      <c r="I46" s="5">
        <v>44926</v>
      </c>
      <c r="J46" s="4" t="str">
        <f>IF('[1]Cadastro de Contratos'!$R46="SIM",IF(OR(Q46="",P46=""),"",IF((Q46-P46)=1,(Q46-P46)&amp;" dia",(Q46-P46)&amp;" dias")),IF(OR(I46="",D46=""),"",IF((I46-D46)=1,(I46-D46)&amp;" dia",(I46-D46)&amp;" dias")))</f>
        <v>24 dias</v>
      </c>
      <c r="K46" s="4" t="str">
        <f ca="1">IF('[1]Cadastro de Contratos'!$R46="SIM",IF(OR(Q46="",P46=""),"",IF(Q46&gt;=TODAY(),"Em vigência","Vencido")),IF(OR(I46="",D46=""),"",IF(I46&gt;=TODAY(),"Em vigência","Vencido")))</f>
        <v>Em vigência</v>
      </c>
      <c r="L46" s="4" t="str">
        <f ca="1">IF('[1]Cadastro de Contratos'!$R46="SIM",IF(Q46="","-",IF(K46="Vencido","-",Q46-TODAY()&amp;" dias")),IF(I46="","-",IF(K46="Vencido","-",I46-TODAY()&amp;" dias")))</f>
        <v>157 dias</v>
      </c>
    </row>
    <row r="47" spans="1:12" ht="357" x14ac:dyDescent="0.2">
      <c r="A47" s="3" t="s">
        <v>158</v>
      </c>
      <c r="B47" s="4">
        <v>2021</v>
      </c>
      <c r="C47" s="3" t="s">
        <v>159</v>
      </c>
      <c r="D47" s="5">
        <v>44523</v>
      </c>
      <c r="E47" s="4" t="s">
        <v>33</v>
      </c>
      <c r="F47" s="6">
        <v>37026.67</v>
      </c>
      <c r="G47" s="7" t="s">
        <v>160</v>
      </c>
      <c r="H47" s="5">
        <v>44594</v>
      </c>
      <c r="I47" s="5">
        <v>44959</v>
      </c>
      <c r="J47" s="4" t="str">
        <f>IF('[1]Cadastro de Contratos'!$R47="SIM",IF(OR(Q47="",P47=""),"",IF((Q47-P47)=1,(Q47-P47)&amp;" dia",(Q47-P47)&amp;" dias")),IF(OR(I47="",D47=""),"",IF((I47-D47)=1,(I47-D47)&amp;" dia",(I47-D47)&amp;" dias")))</f>
        <v>436 dias</v>
      </c>
      <c r="K47" s="4" t="str">
        <f ca="1">IF('[1]Cadastro de Contratos'!$R47="SIM",IF(OR(Q47="",P47=""),"",IF(Q47&gt;=TODAY(),"Em vigência","Vencido")),IF(OR(I47="",D47=""),"",IF(I47&gt;=TODAY(),"Em vigência","Vencido")))</f>
        <v>Em vigência</v>
      </c>
      <c r="L47" s="4" t="str">
        <f ca="1">IF('[1]Cadastro de Contratos'!$R47="SIM",IF(Q47="","-",IF(K47="Vencido","-",Q47-TODAY()&amp;" dias")),IF(I47="","-",IF(K47="Vencido","-",I47-TODAY()&amp;" dias")))</f>
        <v>190 dias</v>
      </c>
    </row>
    <row r="48" spans="1:12" ht="165.75" x14ac:dyDescent="0.2">
      <c r="A48" s="3" t="s">
        <v>161</v>
      </c>
      <c r="B48" s="4">
        <v>2021</v>
      </c>
      <c r="C48" s="3" t="s">
        <v>162</v>
      </c>
      <c r="D48" s="5">
        <v>44536</v>
      </c>
      <c r="E48" s="4" t="s">
        <v>18</v>
      </c>
      <c r="F48" s="6">
        <v>33600</v>
      </c>
      <c r="G48" s="7" t="s">
        <v>163</v>
      </c>
      <c r="H48" s="5">
        <v>44562</v>
      </c>
      <c r="I48" s="5">
        <v>44926</v>
      </c>
      <c r="J48" s="4" t="str">
        <f>IF('[1]Cadastro de Contratos'!$R48="SIM",IF(OR(Q48="",P48=""),"",IF((Q48-P48)=1,(Q48-P48)&amp;" dia",(Q48-P48)&amp;" dias")),IF(OR(I48="",D48=""),"",IF((I48-D48)=1,(I48-D48)&amp;" dia",(I48-D48)&amp;" dias")))</f>
        <v>390 dias</v>
      </c>
      <c r="K48" s="4" t="str">
        <f ca="1">IF('[1]Cadastro de Contratos'!$R48="SIM",IF(OR(Q48="",P48=""),"",IF(Q48&gt;=TODAY(),"Em vigência","Vencido")),IF(OR(I48="",D48=""),"",IF(I48&gt;=TODAY(),"Em vigência","Vencido")))</f>
        <v>Em vigência</v>
      </c>
      <c r="L48" s="4" t="str">
        <f ca="1">IF('[1]Cadastro de Contratos'!$R48="SIM",IF(Q48="","-",IF(K48="Vencido","-",Q48-TODAY()&amp;" dias")),IF(I48="","-",IF(K48="Vencido","-",I48-TODAY()&amp;" dias")))</f>
        <v>157 dias</v>
      </c>
    </row>
    <row r="49" spans="1:12" ht="204" x14ac:dyDescent="0.2">
      <c r="A49" s="3" t="s">
        <v>164</v>
      </c>
      <c r="B49" s="4">
        <v>2021</v>
      </c>
      <c r="C49" s="3" t="s">
        <v>165</v>
      </c>
      <c r="D49" s="5">
        <v>44536</v>
      </c>
      <c r="E49" s="4" t="s">
        <v>82</v>
      </c>
      <c r="F49" s="6">
        <v>17142</v>
      </c>
      <c r="G49" s="7" t="s">
        <v>166</v>
      </c>
      <c r="H49" s="5">
        <v>44562</v>
      </c>
      <c r="I49" s="5">
        <v>44926</v>
      </c>
      <c r="J49" s="4" t="str">
        <f>IF('[1]Cadastro de Contratos'!$R49="SIM",IF(OR(Q49="",P49=""),"",IF((Q49-P49)=1,(Q49-P49)&amp;" dia",(Q49-P49)&amp;" dias")),IF(OR(I49="",D49=""),"",IF((I49-D49)=1,(I49-D49)&amp;" dia",(I49-D49)&amp;" dias")))</f>
        <v>390 dias</v>
      </c>
      <c r="K49" s="4" t="str">
        <f ca="1">IF('[1]Cadastro de Contratos'!$R49="SIM",IF(OR(Q49="",P49=""),"",IF(Q49&gt;=TODAY(),"Em vigência","Vencido")),IF(OR(I49="",D49=""),"",IF(I49&gt;=TODAY(),"Em vigência","Vencido")))</f>
        <v>Em vigência</v>
      </c>
      <c r="L49" s="4" t="str">
        <f ca="1">IF('[1]Cadastro de Contratos'!$R49="SIM",IF(Q49="","-",IF(K49="Vencido","-",Q49-TODAY()&amp;" dias")),IF(I49="","-",IF(K49="Vencido","-",I49-TODAY()&amp;" dias")))</f>
        <v>157 dias</v>
      </c>
    </row>
    <row r="50" spans="1:12" ht="165.75" x14ac:dyDescent="0.2">
      <c r="A50" s="3" t="s">
        <v>167</v>
      </c>
      <c r="B50" s="4">
        <v>2021</v>
      </c>
      <c r="C50" s="3" t="s">
        <v>168</v>
      </c>
      <c r="D50" s="5">
        <v>44536</v>
      </c>
      <c r="E50" s="4" t="s">
        <v>18</v>
      </c>
      <c r="F50" s="6">
        <v>5700</v>
      </c>
      <c r="G50" s="7"/>
      <c r="H50" s="5">
        <v>44562</v>
      </c>
      <c r="I50" s="5">
        <v>44926</v>
      </c>
      <c r="J50" s="4" t="str">
        <f>IF('[1]Cadastro de Contratos'!$R50="SIM",IF(OR(Q50="",P50=""),"",IF((Q50-P50)=1,(Q50-P50)&amp;" dia",(Q50-P50)&amp;" dias")),IF(OR(I50="",D50=""),"",IF((I50-D50)=1,(I50-D50)&amp;" dia",(I50-D50)&amp;" dias")))</f>
        <v>390 dias</v>
      </c>
      <c r="K50" s="4" t="str">
        <f ca="1">IF('[1]Cadastro de Contratos'!$R50="SIM",IF(OR(Q50="",P50=""),"",IF(Q50&gt;=TODAY(),"Em vigência","Vencido")),IF(OR(I50="",D50=""),"",IF(I50&gt;=TODAY(),"Em vigência","Vencido")))</f>
        <v>Em vigência</v>
      </c>
      <c r="L50" s="4" t="str">
        <f ca="1">IF('[1]Cadastro de Contratos'!$R50="SIM",IF(Q50="","-",IF(K50="Vencido","-",Q50-TODAY()&amp;" dias")),IF(I50="","-",IF(K50="Vencido","-",I50-TODAY()&amp;" dias")))</f>
        <v>157 dias</v>
      </c>
    </row>
    <row r="51" spans="1:12" ht="165.75" x14ac:dyDescent="0.2">
      <c r="A51" s="3" t="s">
        <v>169</v>
      </c>
      <c r="B51" s="4">
        <v>2021</v>
      </c>
      <c r="C51" s="3" t="s">
        <v>170</v>
      </c>
      <c r="D51" s="5">
        <v>44511</v>
      </c>
      <c r="E51" s="4" t="s">
        <v>18</v>
      </c>
      <c r="F51" s="13">
        <v>136478.39999999999</v>
      </c>
      <c r="G51" s="7" t="s">
        <v>171</v>
      </c>
      <c r="H51" s="5">
        <v>44562</v>
      </c>
      <c r="I51" s="5">
        <v>44926</v>
      </c>
      <c r="J51" s="4" t="str">
        <f>IF('[1]Cadastro de Contratos'!$R51="SIM",IF(OR(Q51="",P51=""),"",IF((Q51-P51)=1,(Q51-P51)&amp;" dia",(Q51-P51)&amp;" dias")),IF(OR(I51="",D51=""),"",IF((I51-D51)=1,(I51-D51)&amp;" dia",(I51-D51)&amp;" dias")))</f>
        <v>415 dias</v>
      </c>
      <c r="K51" s="4" t="str">
        <f ca="1">IF('[1]Cadastro de Contratos'!$R51="SIM",IF(OR(Q51="",P51=""),"",IF(Q51&gt;=TODAY(),"Em vigência","Vencido")),IF(OR(I51="",D51=""),"",IF(I51&gt;=TODAY(),"Em vigência","Vencido")))</f>
        <v>Em vigência</v>
      </c>
      <c r="L51" s="4" t="str">
        <f ca="1">IF('[1]Cadastro de Contratos'!$R51="SIM",IF(Q51="","-",IF(K51="Vencido","-",Q51-TODAY()&amp;" dias")),IF(I51="","-",IF(K51="Vencido","-",I51-TODAY()&amp;" dias")))</f>
        <v>157 dias</v>
      </c>
    </row>
    <row r="52" spans="1:12" ht="216.75" x14ac:dyDescent="0.2">
      <c r="A52" s="3" t="s">
        <v>106</v>
      </c>
      <c r="B52" s="4">
        <v>2021</v>
      </c>
      <c r="C52" s="3" t="s">
        <v>172</v>
      </c>
      <c r="D52" s="5">
        <v>44491</v>
      </c>
      <c r="E52" s="4" t="s">
        <v>173</v>
      </c>
      <c r="F52" s="6">
        <v>85637.04</v>
      </c>
      <c r="G52" s="7" t="s">
        <v>174</v>
      </c>
      <c r="H52" s="5">
        <v>44491</v>
      </c>
      <c r="I52" s="5">
        <v>45221</v>
      </c>
      <c r="J52" s="4" t="str">
        <f>IF('[1]Cadastro de Contratos'!$R52="SIM",IF(OR(Q52="",P52=""),"",IF((Q52-P52)=1,(Q52-P52)&amp;" dia",(Q52-P52)&amp;" dias")),IF(OR(I52="",D52=""),"",IF((I52-D52)=1,(I52-D52)&amp;" dia",(I52-D52)&amp;" dias")))</f>
        <v>730 dias</v>
      </c>
      <c r="K52" s="4" t="str">
        <f ca="1">IF('[1]Cadastro de Contratos'!$R52="SIM",IF(OR(Q52="",P52=""),"",IF(Q52&gt;=TODAY(),"Em vigência","Vencido")),IF(OR(I52="",D52=""),"",IF(I52&gt;=TODAY(),"Em vigência","Vencido")))</f>
        <v>Em vigência</v>
      </c>
      <c r="L52" s="4" t="str">
        <f ca="1">IF('[1]Cadastro de Contratos'!$R52="SIM",IF(Q52="","-",IF(K52="Vencido","-",Q52-TODAY()&amp;" dias")),IF(I52="","-",IF(K52="Vencido","-",I52-TODAY()&amp;" dias")))</f>
        <v>452 dias</v>
      </c>
    </row>
    <row r="53" spans="1:12" ht="204" x14ac:dyDescent="0.2">
      <c r="A53" s="3" t="s">
        <v>109</v>
      </c>
      <c r="B53" s="4">
        <v>2021</v>
      </c>
      <c r="C53" s="3" t="s">
        <v>175</v>
      </c>
      <c r="D53" s="5">
        <v>44524</v>
      </c>
      <c r="E53" s="4" t="s">
        <v>18</v>
      </c>
      <c r="F53" s="6">
        <v>5900</v>
      </c>
      <c r="G53" s="7" t="s">
        <v>176</v>
      </c>
      <c r="H53" s="5">
        <v>44524</v>
      </c>
      <c r="I53" s="5">
        <v>44895</v>
      </c>
      <c r="J53" s="4" t="str">
        <f>IF('[1]Cadastro de Contratos'!$R53="SIM",IF(OR(Q53="",P53=""),"",IF((Q53-P53)=1,(Q53-P53)&amp;" dia",(Q53-P53)&amp;" dias")),IF(OR(I53="",D53=""),"",IF((I53-D53)=1,(I53-D53)&amp;" dia",(I53-D53)&amp;" dias")))</f>
        <v>371 dias</v>
      </c>
      <c r="K53" s="4" t="str">
        <f ca="1">IF('[1]Cadastro de Contratos'!$R53="SIM",IF(OR(Q53="",P53=""),"",IF(Q53&gt;=TODAY(),"Em vigência","Vencido")),IF(OR(I53="",D53=""),"",IF(I53&gt;=TODAY(),"Em vigência","Vencido")))</f>
        <v>Em vigência</v>
      </c>
      <c r="L53" s="4" t="e">
        <f ca="1">IF('[1]Cadastro de Contratos'!$R53="SIM",IF(Q53="","-",IF(K53="Vencido","-",Q53-TODAY()&amp;" dias")),IF(#REF!="","-",IF(K53="Vencido","-",#REF!-TODAY()&amp;" dias")))</f>
        <v>#REF!</v>
      </c>
    </row>
    <row r="54" spans="1:12" ht="140.25" x14ac:dyDescent="0.2">
      <c r="A54" s="3" t="s">
        <v>112</v>
      </c>
      <c r="B54" s="4">
        <v>2021</v>
      </c>
      <c r="C54" s="3" t="s">
        <v>177</v>
      </c>
      <c r="D54" s="5">
        <v>44533</v>
      </c>
      <c r="E54" s="4" t="s">
        <v>173</v>
      </c>
      <c r="F54" s="6">
        <v>10920</v>
      </c>
      <c r="G54" s="7" t="s">
        <v>178</v>
      </c>
      <c r="H54" s="5">
        <v>44533</v>
      </c>
      <c r="I54" s="5">
        <v>44895</v>
      </c>
      <c r="J54" s="4" t="str">
        <f>IF('[1]Cadastro de Contratos'!$R54="SIM",IF(OR(Q54="",P54=""),"",IF((Q54-P54)=1,(Q54-P54)&amp;" dia",(Q54-P54)&amp;" dias")),IF(OR(I54="",D54=""),"",IF((I54-D54)=1,(I54-D54)&amp;" dia",(I54-D54)&amp;" dias")))</f>
        <v>362 dias</v>
      </c>
      <c r="K54" s="4" t="str">
        <f ca="1">IF('[1]Cadastro de Contratos'!$R54="SIM",IF(OR(Q54="",P54=""),"",IF(Q54&gt;=TODAY(),"Em vigência","Vencido")),IF(OR(I54="",D54=""),"",IF(I54&gt;=TODAY(),"Em vigência","Vencido")))</f>
        <v>Em vigência</v>
      </c>
      <c r="L54" s="4" t="str">
        <f ca="1">IF('[1]Cadastro de Contratos'!$R54="SIM",IF(Q54="","-",IF(K54="Vencido","-",Q54-TODAY()&amp;" dias")),IF(I54="","-",IF(K54="Vencido","-",I54-TODAY()&amp;" dias")))</f>
        <v>126 dias</v>
      </c>
    </row>
    <row r="55" spans="1:12" ht="318.75" x14ac:dyDescent="0.2">
      <c r="A55" s="3" t="s">
        <v>115</v>
      </c>
      <c r="B55" s="4">
        <v>2021</v>
      </c>
      <c r="C55" s="3" t="s">
        <v>179</v>
      </c>
      <c r="D55" s="5">
        <v>44539</v>
      </c>
      <c r="E55" s="4" t="s">
        <v>61</v>
      </c>
      <c r="F55" s="13">
        <v>236729.71</v>
      </c>
      <c r="G55" s="7" t="s">
        <v>176</v>
      </c>
      <c r="H55" s="5">
        <v>44540</v>
      </c>
      <c r="I55" s="5">
        <v>45270</v>
      </c>
      <c r="J55" s="4" t="str">
        <f>IF('[1]Cadastro de Contratos'!$R55="SIM",IF(OR(Q55="",P55=""),"",IF((Q55-P55)=1,(Q55-P55)&amp;" dia",(Q55-P55)&amp;" dias")),IF(OR(I55="",D55=""),"",IF((I55-D55)=1,(I55-D55)&amp;" dia",(I55-D55)&amp;" dias")))</f>
        <v>731 dias</v>
      </c>
      <c r="K55" s="4" t="str">
        <f ca="1">IF('[1]Cadastro de Contratos'!$R55="SIM",IF(OR(Q55="",P55=""),"",IF(Q55&gt;=TODAY(),"Em vigência","Vencido")),IF(OR(I55="",D55=""),"",IF(I55&gt;=TODAY(),"Em vigência","Vencido")))</f>
        <v>Em vigência</v>
      </c>
      <c r="L55" s="4" t="str">
        <f ca="1">IF('[1]Cadastro de Contratos'!$R55="SIM",IF(Q55="","-",IF(K55="Vencido","-",Q55-TODAY()&amp;" dias")),IF(I55="","-",IF(K55="Vencido","-",I55-TODAY()&amp;" dias")))</f>
        <v>501 dias</v>
      </c>
    </row>
    <row r="56" spans="1:12" ht="280.5" x14ac:dyDescent="0.2">
      <c r="A56" s="3" t="s">
        <v>118</v>
      </c>
      <c r="B56" s="4">
        <v>2021</v>
      </c>
      <c r="C56" s="3" t="s">
        <v>180</v>
      </c>
      <c r="D56" s="5">
        <v>44550</v>
      </c>
      <c r="E56" s="4" t="s">
        <v>18</v>
      </c>
      <c r="F56" s="6">
        <v>8000</v>
      </c>
      <c r="G56" s="7" t="s">
        <v>181</v>
      </c>
      <c r="H56" s="5">
        <v>44562</v>
      </c>
      <c r="I56" s="5">
        <v>44926</v>
      </c>
      <c r="J56" s="4" t="str">
        <f>IF('[1]Cadastro de Contratos'!$R56="SIM",IF(OR(Q56="",P56=""),"",IF((Q56-P56)=1,(Q56-P56)&amp;" dia",(Q56-P56)&amp;" dias")),IF(OR(I56="",D56=""),"",IF((I56-D56)=1,(I56-D56)&amp;" dia",(I56-D56)&amp;" dias")))</f>
        <v>376 dias</v>
      </c>
      <c r="K56" s="4" t="str">
        <f ca="1">IF('[1]Cadastro de Contratos'!$R56="SIM",IF(OR(Q56="",P56=""),"",IF(Q56&gt;=TODAY(),"Em vigência","Vencido")),IF(OR(I56="",D56=""),"",IF(I56&gt;=TODAY(),"Em vigência","Vencido")))</f>
        <v>Em vigência</v>
      </c>
      <c r="L56" s="4" t="str">
        <f ca="1">IF('[1]Cadastro de Contratos'!$R56="SIM",IF(Q56="","-",IF(K56="Vencido","-",Q56-TODAY()&amp;" dias")),IF(I56="","-",IF(K56="Vencido","-",I56-TODAY()&amp;" dias")))</f>
        <v>157 dias</v>
      </c>
    </row>
    <row r="57" spans="1:12" ht="344.25" x14ac:dyDescent="0.2">
      <c r="A57" s="3" t="s">
        <v>121</v>
      </c>
      <c r="B57" s="4">
        <v>2021</v>
      </c>
      <c r="C57" s="3" t="s">
        <v>182</v>
      </c>
      <c r="D57" s="5">
        <v>44552</v>
      </c>
      <c r="E57" s="4" t="s">
        <v>61</v>
      </c>
      <c r="F57" s="6">
        <v>113690</v>
      </c>
      <c r="G57" s="7" t="s">
        <v>183</v>
      </c>
      <c r="H57" s="5">
        <v>44562</v>
      </c>
      <c r="I57" s="5">
        <v>44926</v>
      </c>
      <c r="J57" s="4" t="str">
        <f>IF('[1]Cadastro de Contratos'!$R57="SIM",IF(OR(Q57="",P57=""),"",IF((Q57-P57)=1,(Q57-P57)&amp;" dia",(Q57-P57)&amp;" dias")),IF(OR(I57="",D57=""),"",IF((I57-D57)=1,(I57-D57)&amp;" dia",(I57-D57)&amp;" dias")))</f>
        <v>374 dias</v>
      </c>
      <c r="K57" s="4" t="str">
        <f ca="1">IF('[1]Cadastro de Contratos'!$R57="SIM",IF(OR(Q57="",P57=""),"",IF(Q57&gt;=TODAY(),"Em vigência","Vencido")),IF(OR(I57="",D57=""),"",IF(I57&gt;=TODAY(),"Em vigência","Vencido")))</f>
        <v>Em vigência</v>
      </c>
      <c r="L57" s="4" t="str">
        <f ca="1">IF('[1]Cadastro de Contratos'!$R57="SIM",IF(Q57="","-",IF(K57="Vencido","-",Q57-TODAY()&amp;" dias")),IF(I57="","-",IF(K57="Vencido","-",I57-TODAY()&amp;" dias")))</f>
        <v>157 dias</v>
      </c>
    </row>
    <row r="58" spans="1:12" ht="165.75" x14ac:dyDescent="0.2">
      <c r="A58" s="3" t="s">
        <v>184</v>
      </c>
      <c r="B58" s="4">
        <v>2021</v>
      </c>
      <c r="C58" s="3" t="s">
        <v>185</v>
      </c>
      <c r="D58" s="5">
        <v>44565</v>
      </c>
      <c r="E58" s="4" t="s">
        <v>18</v>
      </c>
      <c r="F58" s="13">
        <v>924451.67</v>
      </c>
      <c r="G58" s="7" t="s">
        <v>186</v>
      </c>
      <c r="H58" s="5">
        <v>44570</v>
      </c>
      <c r="I58" s="5">
        <v>44935</v>
      </c>
      <c r="J58" s="4" t="str">
        <f>IF('[1]Cadastro de Contratos'!$R58="SIM",IF(OR(Q58="",P58=""),"",IF((Q58-P58)=1,(Q58-P58)&amp;" dia",(Q58-P58)&amp;" dias")),IF(OR(I58="",D58=""),"",IF((I58-D58)=1,(I58-D58)&amp;" dia",(I58-D58)&amp;" dias")))</f>
        <v>370 dias</v>
      </c>
      <c r="K58" s="4" t="str">
        <f ca="1">IF('[1]Cadastro de Contratos'!$R58="SIM",IF(OR(Q58="",P58=""),"",IF(Q58&gt;=TODAY(),"Em vigência","Vencido")),IF(OR(I58="",D58=""),"",IF(I58&gt;=TODAY(),"Em vigência","Vencido")))</f>
        <v>Em vigência</v>
      </c>
      <c r="L58" s="4" t="str">
        <f ca="1">IF('[1]Cadastro de Contratos'!$R58="SIM",IF(Q58="","-",IF(K58="Vencido","-",Q58-TODAY()&amp;" dias")),IF(I58="","-",IF(K58="Vencido","-",I58-TODAY()&amp;" dias")))</f>
        <v>166 dias</v>
      </c>
    </row>
    <row r="59" spans="1:12" ht="165.75" x14ac:dyDescent="0.2">
      <c r="A59" s="3" t="s">
        <v>187</v>
      </c>
      <c r="B59" s="4"/>
      <c r="C59" s="3" t="s">
        <v>188</v>
      </c>
      <c r="D59" s="5">
        <v>44565</v>
      </c>
      <c r="E59" s="4" t="s">
        <v>18</v>
      </c>
      <c r="F59" s="6">
        <v>13200</v>
      </c>
      <c r="G59" s="7" t="s">
        <v>189</v>
      </c>
      <c r="H59" s="5">
        <v>44596</v>
      </c>
      <c r="I59" s="5">
        <v>44961</v>
      </c>
      <c r="J59" s="4" t="str">
        <f>IF('[1]Cadastro de Contratos'!$R59="SIM",IF(OR(Q59="",P59=""),"",IF((Q59-P59)=1,(Q59-P59)&amp;" dia",(Q59-P59)&amp;" dias")),IF(OR(I59="",D59=""),"",IF((I59-D59)=1,(I59-D59)&amp;" dia",(I59-D59)&amp;" dias")))</f>
        <v>396 dias</v>
      </c>
      <c r="K59" s="4" t="str">
        <f ca="1">IF('[1]Cadastro de Contratos'!$R59="SIM",IF(OR(Q59="",P59=""),"",IF(Q59&gt;=TODAY(),"Em vigência","Vencido")),IF(OR(I59="",D59=""),"",IF(I59&gt;=TODAY(),"Em vigência","Vencido")))</f>
        <v>Em vigência</v>
      </c>
      <c r="L59" s="4" t="str">
        <f ca="1">IF('[1]Cadastro de Contratos'!$R59="SIM",IF(Q59="","-",IF(K59="Vencido","-",Q59-TODAY()&amp;" dias")),IF(I59="","-",IF(K59="Vencido","-",I59-TODAY()&amp;" dias")))</f>
        <v>192 dias</v>
      </c>
    </row>
    <row r="60" spans="1:12" ht="165.75" x14ac:dyDescent="0.2">
      <c r="A60" s="3" t="s">
        <v>190</v>
      </c>
      <c r="B60" s="4"/>
      <c r="C60" s="3" t="s">
        <v>188</v>
      </c>
      <c r="D60" s="5">
        <v>44565</v>
      </c>
      <c r="E60" s="4" t="s">
        <v>18</v>
      </c>
      <c r="F60" s="6">
        <v>4080</v>
      </c>
      <c r="G60" s="7" t="s">
        <v>191</v>
      </c>
      <c r="H60" s="5">
        <v>44596</v>
      </c>
      <c r="I60" s="5">
        <v>44961</v>
      </c>
      <c r="J60" s="4" t="str">
        <f>IF('[1]Cadastro de Contratos'!$R60="SIM",IF(OR(Q60="",P60=""),"",IF((Q60-P60)=1,(Q60-P60)&amp;" dia",(Q60-P60)&amp;" dias")),IF(OR(I60="",D60=""),"",IF((I60-D60)=1,(I60-D60)&amp;" dia",(I60-D60)&amp;" dias")))</f>
        <v>396 dias</v>
      </c>
      <c r="K60" s="4" t="str">
        <f ca="1">IF('[1]Cadastro de Contratos'!$R60="SIM",IF(OR(Q60="",P60=""),"",IF(Q60&gt;=TODAY(),"Em vigência","Vencido")),IF(OR(I60="",D60=""),"",IF(I60&gt;=TODAY(),"Em vigência","Vencido")))</f>
        <v>Em vigência</v>
      </c>
      <c r="L60" s="4" t="str">
        <f ca="1">IF('[1]Cadastro de Contratos'!$R60="SIM",IF(Q60="","-",IF(K60="Vencido","-",Q60-TODAY()&amp;" dias")),IF(I60="","-",IF(K60="Vencido","-",I60-TODAY()&amp;" dias")))</f>
        <v>192 dias</v>
      </c>
    </row>
    <row r="61" spans="1:12" ht="178.5" x14ac:dyDescent="0.2">
      <c r="A61" s="3" t="s">
        <v>192</v>
      </c>
      <c r="B61" s="4"/>
      <c r="C61" s="3" t="s">
        <v>193</v>
      </c>
      <c r="D61" s="5">
        <v>44585</v>
      </c>
      <c r="E61" s="4" t="s">
        <v>18</v>
      </c>
      <c r="F61" s="6">
        <v>7080</v>
      </c>
      <c r="G61" s="7" t="s">
        <v>194</v>
      </c>
      <c r="H61" s="14" t="s">
        <v>195</v>
      </c>
      <c r="I61" s="15"/>
      <c r="J61" s="16"/>
      <c r="K61" s="4" t="str">
        <f ca="1">IF('[1]Cadastro de Contratos'!$R61="SIM",IF(OR(Q61="",P61=""),"",IF(Q61&gt;=TODAY(),"Em vigência","Vencido")),IF(OR(I61="",D61=""),"",IF(I61&gt;=TODAY(),"Em vigência","Vencido")))</f>
        <v/>
      </c>
      <c r="L61" s="16" t="str">
        <f ca="1">IF('[1]Cadastro de Contratos'!$R61="SIM",IF(Q61="","-",IF(K61="Vencido","-",Q61-TODAY()&amp;" dias")),IF(I61="","-",IF(K61="Vencido","-",I61-TODAY()&amp;" dias")))</f>
        <v>-</v>
      </c>
    </row>
    <row r="62" spans="1:12" ht="165.75" x14ac:dyDescent="0.2">
      <c r="A62" s="3" t="s">
        <v>196</v>
      </c>
      <c r="B62" s="4"/>
      <c r="C62" s="3" t="s">
        <v>197</v>
      </c>
      <c r="D62" s="5">
        <v>44629</v>
      </c>
      <c r="E62" s="4" t="s">
        <v>18</v>
      </c>
      <c r="F62" s="13">
        <v>35110.199999999997</v>
      </c>
      <c r="G62" s="7" t="s">
        <v>198</v>
      </c>
      <c r="H62" s="5">
        <v>44629</v>
      </c>
      <c r="I62" s="5">
        <v>44994</v>
      </c>
      <c r="J62" s="4" t="str">
        <f>IF('[1]Cadastro de Contratos'!$R62="SIM",IF(OR(Q62="",P62=""),"",IF((Q62-P62)=1,(Q62-P62)&amp;" dia",(Q62-P62)&amp;" dias")),IF(OR(I62="",D62=""),"",IF((I62-D62)=1,(I62-D62)&amp;" dia",(I62-D62)&amp;" dias")))</f>
        <v>365 dias</v>
      </c>
      <c r="K62" s="4" t="str">
        <f ca="1">IF('[1]Cadastro de Contratos'!$R62="SIM",IF(OR(Q62="",P62=""),"",IF(Q62&gt;=TODAY(),"Em vigência","Vencido")),IF(OR(I62="",D62=""),"",IF(I62&gt;=TODAY(),"Em vigência","Vencido")))</f>
        <v>Em vigência</v>
      </c>
      <c r="L62" s="4" t="str">
        <f ca="1">IF('[1]Cadastro de Contratos'!$R62="SIM",IF(Q62="","-",IF(K62="Vencido","-",Q62-TODAY()&amp;" dias")),IF(I62="","-",IF(K62="Vencido","-",I62-TODAY()&amp;" dias")))</f>
        <v>225 dias</v>
      </c>
    </row>
    <row r="63" spans="1:12" ht="102" x14ac:dyDescent="0.2">
      <c r="A63" s="3" t="s">
        <v>199</v>
      </c>
      <c r="B63" s="4"/>
      <c r="C63" s="3" t="s">
        <v>200</v>
      </c>
      <c r="D63" s="5">
        <v>44641</v>
      </c>
      <c r="E63" s="4" t="s">
        <v>33</v>
      </c>
      <c r="F63" s="13">
        <v>154609.10999999999</v>
      </c>
      <c r="G63" s="7" t="s">
        <v>189</v>
      </c>
      <c r="H63" s="5"/>
      <c r="I63" s="5"/>
      <c r="J63" s="4" t="str">
        <f>IF('[1]Cadastro de Contratos'!$R63="SIM",IF(OR(Q63="",P63=""),"",IF((Q63-P63)=1,(Q63-P63)&amp;" dia",(Q63-P63)&amp;" dias")),IF(OR(I63="",D63=""),"",IF((I63-D63)=1,(I63-D63)&amp;" dia",(I63-D63)&amp;" dias")))</f>
        <v/>
      </c>
      <c r="K63" s="4" t="str">
        <f ca="1">IF('[1]Cadastro de Contratos'!$R63="SIM",IF(OR(Q63="",P63=""),"",IF(Q63&gt;=TODAY(),"Em vigência","Vencido")),IF(OR(I63="",D63=""),"",IF(I63&gt;=TODAY(),"Em vigência","Vencido")))</f>
        <v/>
      </c>
      <c r="L63" s="4" t="str">
        <f ca="1">IF('[1]Cadastro de Contratos'!$R63="SIM",IF(Q63="","-",IF(K63="Vencido","-",Q63-TODAY()&amp;" dias")),IF(I63="","-",IF(K63="Vencido","-",I63-TODAY()&amp;" dias")))</f>
        <v>-</v>
      </c>
    </row>
    <row r="64" spans="1:12" ht="267.75" x14ac:dyDescent="0.2">
      <c r="A64" s="3" t="s">
        <v>201</v>
      </c>
      <c r="B64" s="4"/>
      <c r="C64" s="3" t="s">
        <v>202</v>
      </c>
      <c r="D64" s="5">
        <v>44648</v>
      </c>
      <c r="E64" s="4" t="s">
        <v>18</v>
      </c>
      <c r="F64" s="6">
        <v>592004.31999999995</v>
      </c>
      <c r="G64" s="7" t="s">
        <v>203</v>
      </c>
      <c r="H64" s="5"/>
      <c r="I64" s="5"/>
      <c r="J64" s="4" t="str">
        <f>IF('[1]Cadastro de Contratos'!$R64="SIM",IF(OR(Q64="",P64=""),"",IF((Q64-P64)=1,(Q64-P64)&amp;" dia",(Q64-P64)&amp;" dias")),IF(OR(I64="",D64=""),"",IF((I64-D64)=1,(I64-D64)&amp;" dia",(I64-D64)&amp;" dias")))</f>
        <v/>
      </c>
      <c r="K64" s="4" t="str">
        <f ca="1">IF('[1]Cadastro de Contratos'!$R64="SIM",IF(OR(Q64="",P64=""),"",IF(Q64&gt;=TODAY(),"Em vigência","Vencido")),IF(OR(I64="",D64=""),"",IF(I64&gt;=TODAY(),"Em vigência","Vencido")))</f>
        <v/>
      </c>
      <c r="L64" s="4" t="str">
        <f ca="1">IF('[1]Cadastro de Contratos'!$R64="SIM",IF(Q64="","-",IF(K64="Vencido","-",Q64-TODAY()&amp;" dias")),IF(I64="","-",IF(K64="Vencido","-",I64-TODAY()&amp;" dias")))</f>
        <v>-</v>
      </c>
    </row>
    <row r="65" spans="1:12" ht="409.5" x14ac:dyDescent="0.2">
      <c r="A65" s="3" t="s">
        <v>204</v>
      </c>
      <c r="B65" s="4"/>
      <c r="C65" s="3" t="s">
        <v>205</v>
      </c>
      <c r="D65" s="5">
        <v>44685</v>
      </c>
      <c r="E65" s="4" t="s">
        <v>33</v>
      </c>
      <c r="F65" s="6"/>
      <c r="G65" s="7" t="s">
        <v>189</v>
      </c>
      <c r="H65" s="5"/>
      <c r="I65" s="5"/>
      <c r="J65" s="4" t="str">
        <f>IF('[1]Cadastro de Contratos'!$R65="SIM",IF(OR(Q65="",P65=""),"",IF((Q65-P65)=1,(Q65-P65)&amp;" dia",(Q65-P65)&amp;" dias")),IF(OR(I65="",D65=""),"",IF((I65-D65)=1,(I65-D65)&amp;" dia",(I65-D65)&amp;" dias")))</f>
        <v/>
      </c>
      <c r="K65" s="4" t="str">
        <f ca="1">IF('[1]Cadastro de Contratos'!$R65="SIM",IF(OR(Q65="",P65=""),"",IF(Q65&gt;=TODAY(),"Em vigência","Vencido")),IF(OR(I65="",D65=""),"",IF(I65&gt;=TODAY(),"Em vigência","Vencido")))</f>
        <v/>
      </c>
      <c r="L65" s="4" t="str">
        <f ca="1">IF('[1]Cadastro de Contratos'!$R65="SIM",IF(Q65="","-",IF(K65="Vencido","-",Q65-TODAY()&amp;" dias")),IF(I65="","-",IF(K65="Vencido","-",I65-TODAY()&amp;" dias")))</f>
        <v>-</v>
      </c>
    </row>
    <row r="66" spans="1:12" ht="165.75" x14ac:dyDescent="0.2">
      <c r="A66" s="3" t="s">
        <v>206</v>
      </c>
      <c r="B66" s="4"/>
      <c r="C66" s="3" t="s">
        <v>207</v>
      </c>
      <c r="D66" s="5">
        <v>44714</v>
      </c>
      <c r="E66" s="4" t="s">
        <v>33</v>
      </c>
      <c r="F66" s="13">
        <v>77304.55</v>
      </c>
      <c r="G66" s="7" t="s">
        <v>189</v>
      </c>
      <c r="H66" s="5">
        <v>44721</v>
      </c>
      <c r="I66" s="5">
        <v>44926</v>
      </c>
      <c r="J66" s="4" t="str">
        <f>IF('[1]Cadastro de Contratos'!$R66="SIM",IF(OR(Q66="",P66=""),"",IF((Q66-P66)=1,(Q66-P66)&amp;" dia",(Q66-P66)&amp;" dias")),IF(OR(I66="",D66=""),"",IF((I66-D66)=1,(I66-D66)&amp;" dia",(I66-D66)&amp;" dias")))</f>
        <v>212 dias</v>
      </c>
      <c r="K66" s="4" t="str">
        <f ca="1">IF('[1]Cadastro de Contratos'!$R66="SIM",IF(OR(Q66="",P66=""),"",IF(Q66&gt;=TODAY(),"Em vigência","Vencido")),IF(OR(I66="",D66=""),"",IF(I66&gt;=TODAY(),"Em vigência","Vencido")))</f>
        <v>Em vigência</v>
      </c>
      <c r="L66" s="4" t="str">
        <f ca="1">IF('[1]Cadastro de Contratos'!$R66="SIM",IF(Q66="","-",IF(K66="Vencido","-",Q66-TODAY()&amp;" dias")),IF(I66="","-",IF(K66="Vencido","-",I66-TODAY()&amp;" dias")))</f>
        <v>157 dias</v>
      </c>
    </row>
  </sheetData>
  <conditionalFormatting sqref="K2:K66">
    <cfRule type="cellIs" dxfId="1" priority="1" operator="equal">
      <formula>"Em Vigência"</formula>
    </cfRule>
    <cfRule type="cellIs" dxfId="0" priority="2" operator="equal">
      <formula>"Vencido"</formula>
    </cfRule>
  </conditionalFormatting>
  <dataValidations count="2">
    <dataValidation type="list" allowBlank="1" showInputMessage="1" showErrorMessage="1" sqref="E2:E66" xr:uid="{7C467A02-4AC6-475E-A1F7-EE6F8A56A0F9}">
      <formula1>Cliente_Nome</formula1>
    </dataValidation>
    <dataValidation type="list" allowBlank="1" showInputMessage="1" showErrorMessage="1" sqref="G2:G66" xr:uid="{C1472C55-574C-4843-A5A1-F88F2ED8335F}">
      <formula1>Contratos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</dc:creator>
  <cp:lastModifiedBy>Gabriel</cp:lastModifiedBy>
  <dcterms:created xsi:type="dcterms:W3CDTF">2022-07-27T18:58:38Z</dcterms:created>
  <dcterms:modified xsi:type="dcterms:W3CDTF">2022-07-27T18:59:44Z</dcterms:modified>
</cp:coreProperties>
</file>